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 activeTab="3"/>
  </bookViews>
  <sheets>
    <sheet name="MID AMATEUR" sheetId="1" r:id="rId1"/>
    <sheet name="PRE SENIOR" sheetId="64" r:id="rId2"/>
    <sheet name="SENIOR" sheetId="58656" r:id="rId3"/>
    <sheet name="SUPER SENIOR" sheetId="111" r:id="rId4"/>
    <sheet name="DAM" sheetId="110" r:id="rId5"/>
    <sheet name="SIN VENTAJAGENERAL" sheetId="101" r:id="rId6"/>
    <sheet name="GANADORES" sheetId="58660" r:id="rId7"/>
    <sheet name="HORARIO SABADO" sheetId="58661" r:id="rId8"/>
    <sheet name="DESEMPATE NETOS" sheetId="58662" state="hidden" r:id="rId9"/>
  </sheets>
  <calcPr calcId="125725"/>
</workbook>
</file>

<file path=xl/calcChain.xml><?xml version="1.0" encoding="utf-8"?>
<calcChain xmlns="http://schemas.openxmlformats.org/spreadsheetml/2006/main">
  <c r="F14" i="111"/>
  <c r="G14" s="1"/>
  <c r="F51" i="58661"/>
  <c r="F50"/>
  <c r="F49"/>
  <c r="F48"/>
  <c r="F47"/>
  <c r="F46"/>
  <c r="F45"/>
  <c r="F44"/>
  <c r="F42"/>
  <c r="F41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G51"/>
  <c r="F7"/>
  <c r="O3" i="58662" l="1"/>
  <c r="O2"/>
  <c r="N3"/>
  <c r="N2"/>
  <c r="M3"/>
  <c r="M2"/>
  <c r="L3"/>
  <c r="L2"/>
  <c r="F45" i="58660" l="1"/>
  <c r="F44"/>
  <c r="J13" i="58656"/>
  <c r="J25"/>
  <c r="F33" i="58660"/>
  <c r="J126" i="101"/>
  <c r="J125"/>
  <c r="J124"/>
  <c r="J123"/>
  <c r="J122"/>
  <c r="J121"/>
  <c r="J120"/>
  <c r="J119"/>
  <c r="J118"/>
  <c r="J117"/>
  <c r="J116"/>
  <c r="J115"/>
  <c r="J114"/>
  <c r="J113"/>
  <c r="F126"/>
  <c r="F125"/>
  <c r="F124"/>
  <c r="F122"/>
  <c r="F112"/>
  <c r="F109"/>
  <c r="F104"/>
  <c r="F99"/>
  <c r="F92"/>
  <c r="F82"/>
  <c r="F68"/>
  <c r="F67"/>
  <c r="F23"/>
  <c r="F121"/>
  <c r="F119"/>
  <c r="F118"/>
  <c r="F115"/>
  <c r="F110"/>
  <c r="F108"/>
  <c r="F107"/>
  <c r="F106"/>
  <c r="F103"/>
  <c r="F98"/>
  <c r="F97"/>
  <c r="F94"/>
  <c r="F89"/>
  <c r="F88"/>
  <c r="F85"/>
  <c r="F81"/>
  <c r="F80"/>
  <c r="F79"/>
  <c r="F77"/>
  <c r="F75"/>
  <c r="F72"/>
  <c r="F70"/>
  <c r="F66"/>
  <c r="F64"/>
  <c r="F63"/>
  <c r="F62"/>
  <c r="F57"/>
  <c r="F41"/>
  <c r="F40"/>
  <c r="F35"/>
  <c r="F25"/>
  <c r="F123"/>
  <c r="F120"/>
  <c r="F117"/>
  <c r="F116"/>
  <c r="F111"/>
  <c r="F105"/>
  <c r="F102"/>
  <c r="F100"/>
  <c r="F93"/>
  <c r="F87"/>
  <c r="F84"/>
  <c r="F78"/>
  <c r="F74"/>
  <c r="F69"/>
  <c r="F65"/>
  <c r="F54"/>
  <c r="F53"/>
  <c r="F43"/>
  <c r="F39"/>
  <c r="F38"/>
  <c r="F37"/>
  <c r="F32"/>
  <c r="F20"/>
  <c r="F17"/>
  <c r="F15"/>
  <c r="F13"/>
  <c r="F101"/>
  <c r="F96"/>
  <c r="F95"/>
  <c r="F91"/>
  <c r="F86"/>
  <c r="F83"/>
  <c r="F76"/>
  <c r="F61"/>
  <c r="F60"/>
  <c r="F59"/>
  <c r="F56"/>
  <c r="F55"/>
  <c r="F52"/>
  <c r="F50"/>
  <c r="F49"/>
  <c r="F48"/>
  <c r="F47"/>
  <c r="F45"/>
  <c r="F44"/>
  <c r="F34"/>
  <c r="F33"/>
  <c r="F31"/>
  <c r="F29"/>
  <c r="F26"/>
  <c r="F19"/>
  <c r="F16"/>
  <c r="F12"/>
  <c r="F10"/>
  <c r="F114"/>
  <c r="F113"/>
  <c r="F90"/>
  <c r="F73"/>
  <c r="F71"/>
  <c r="F58"/>
  <c r="F51"/>
  <c r="F46"/>
  <c r="F42"/>
  <c r="F36"/>
  <c r="F30"/>
  <c r="F28"/>
  <c r="F27"/>
  <c r="F24"/>
  <c r="F22"/>
  <c r="F21"/>
  <c r="F18"/>
  <c r="F14"/>
  <c r="F11"/>
  <c r="F23" i="64"/>
  <c r="G23" s="1"/>
  <c r="F56" i="58660"/>
  <c r="G56" s="1"/>
  <c r="G33"/>
  <c r="E17"/>
  <c r="D17"/>
  <c r="C17"/>
  <c r="B17"/>
  <c r="A17"/>
  <c r="J12" i="110"/>
  <c r="J13"/>
  <c r="J14"/>
  <c r="J15"/>
  <c r="J16"/>
  <c r="J17"/>
  <c r="J18"/>
  <c r="J19"/>
  <c r="J20"/>
  <c r="J21"/>
  <c r="J22"/>
  <c r="J35" i="58656"/>
  <c r="J34"/>
  <c r="J33"/>
  <c r="J32"/>
  <c r="J31"/>
  <c r="J30"/>
  <c r="J37" i="64"/>
  <c r="J36"/>
  <c r="J35"/>
  <c r="J34"/>
  <c r="J33"/>
  <c r="J32"/>
  <c r="J31"/>
  <c r="F10" i="110"/>
  <c r="G10" s="1"/>
  <c r="F18"/>
  <c r="G18" s="1"/>
  <c r="F13"/>
  <c r="G13" s="1"/>
  <c r="F14"/>
  <c r="G14" s="1"/>
  <c r="F11"/>
  <c r="G11" s="1"/>
  <c r="F19"/>
  <c r="G19" s="1"/>
  <c r="F22"/>
  <c r="G22" s="1"/>
  <c r="F20"/>
  <c r="G20" s="1"/>
  <c r="F21"/>
  <c r="G21" s="1"/>
  <c r="F17"/>
  <c r="G17" s="1"/>
  <c r="F15"/>
  <c r="G15" s="1"/>
  <c r="F12"/>
  <c r="G12" s="1"/>
  <c r="F16"/>
  <c r="G16" s="1"/>
  <c r="F26" i="111"/>
  <c r="G26" s="1"/>
  <c r="F18"/>
  <c r="G18" s="1"/>
  <c r="F36"/>
  <c r="G36" s="1"/>
  <c r="F12"/>
  <c r="G12" s="1"/>
  <c r="F25"/>
  <c r="G25" s="1"/>
  <c r="F33"/>
  <c r="G33" s="1"/>
  <c r="F20"/>
  <c r="G20" s="1"/>
  <c r="F31"/>
  <c r="G31" s="1"/>
  <c r="F11"/>
  <c r="G11" s="1"/>
  <c r="F38"/>
  <c r="G38" s="1"/>
  <c r="F35"/>
  <c r="G35" s="1"/>
  <c r="F13"/>
  <c r="G13" s="1"/>
  <c r="F16"/>
  <c r="G16" s="1"/>
  <c r="F15"/>
  <c r="G15" s="1"/>
  <c r="F23"/>
  <c r="G23" s="1"/>
  <c r="F22"/>
  <c r="G22" s="1"/>
  <c r="F30"/>
  <c r="G30" s="1"/>
  <c r="F29"/>
  <c r="G29" s="1"/>
  <c r="F21"/>
  <c r="G21" s="1"/>
  <c r="F10"/>
  <c r="G10" s="1"/>
  <c r="F34"/>
  <c r="G34" s="1"/>
  <c r="F24"/>
  <c r="G24" s="1"/>
  <c r="F27"/>
  <c r="G27" s="1"/>
  <c r="F28"/>
  <c r="G28" s="1"/>
  <c r="F32"/>
  <c r="G32" s="1"/>
  <c r="F17"/>
  <c r="G17" s="1"/>
  <c r="F39"/>
  <c r="G39" s="1"/>
  <c r="F19"/>
  <c r="G19" s="1"/>
  <c r="F40"/>
  <c r="G40" s="1"/>
  <c r="F37"/>
  <c r="G37" s="1"/>
  <c r="F28" i="58656"/>
  <c r="G28" s="1"/>
  <c r="F10"/>
  <c r="G10" s="1"/>
  <c r="F20"/>
  <c r="G20" s="1"/>
  <c r="F13"/>
  <c r="G13" s="1"/>
  <c r="F11"/>
  <c r="G11" s="1"/>
  <c r="F29"/>
  <c r="G29" s="1"/>
  <c r="F18"/>
  <c r="G18" s="1"/>
  <c r="F23"/>
  <c r="G23" s="1"/>
  <c r="F33"/>
  <c r="G33" s="1"/>
  <c r="F17"/>
  <c r="G17" s="1"/>
  <c r="F31"/>
  <c r="G31" s="1"/>
  <c r="F32"/>
  <c r="G32" s="1"/>
  <c r="F34"/>
  <c r="G34" s="1"/>
  <c r="F12"/>
  <c r="G12" s="1"/>
  <c r="F27"/>
  <c r="G27" s="1"/>
  <c r="F15"/>
  <c r="G15" s="1"/>
  <c r="F16"/>
  <c r="G16" s="1"/>
  <c r="F21"/>
  <c r="G21" s="1"/>
  <c r="F24"/>
  <c r="G24" s="1"/>
  <c r="F30"/>
  <c r="G30" s="1"/>
  <c r="F22"/>
  <c r="G22" s="1"/>
  <c r="F14"/>
  <c r="G14" s="1"/>
  <c r="F26"/>
  <c r="G26" s="1"/>
  <c r="F25"/>
  <c r="G25" s="1"/>
  <c r="F19"/>
  <c r="G19" s="1"/>
  <c r="F35"/>
  <c r="G35" s="1"/>
  <c r="F30" i="64"/>
  <c r="G30" s="1"/>
  <c r="F10"/>
  <c r="G10" s="1"/>
  <c r="F31"/>
  <c r="G31" s="1"/>
  <c r="F17"/>
  <c r="G17" s="1"/>
  <c r="F14"/>
  <c r="G14" s="1"/>
  <c r="F22"/>
  <c r="G22" s="1"/>
  <c r="F29"/>
  <c r="G29" s="1"/>
  <c r="F18"/>
  <c r="G18" s="1"/>
  <c r="F13"/>
  <c r="G13" s="1"/>
  <c r="F12"/>
  <c r="G12" s="1"/>
  <c r="F27"/>
  <c r="G27" s="1"/>
  <c r="F20"/>
  <c r="G20" s="1"/>
  <c r="F21"/>
  <c r="G21" s="1"/>
  <c r="F28"/>
  <c r="G28" s="1"/>
  <c r="F16"/>
  <c r="G16" s="1"/>
  <c r="F15"/>
  <c r="G15" s="1"/>
  <c r="F24"/>
  <c r="G24" s="1"/>
  <c r="F35"/>
  <c r="G35" s="1"/>
  <c r="F26"/>
  <c r="G26" s="1"/>
  <c r="F19"/>
  <c r="G19" s="1"/>
  <c r="F34"/>
  <c r="G34" s="1"/>
  <c r="F11"/>
  <c r="G11" s="1"/>
  <c r="F37"/>
  <c r="G37" s="1"/>
  <c r="F33"/>
  <c r="G33" s="1"/>
  <c r="F36"/>
  <c r="G36" s="1"/>
  <c r="F25"/>
  <c r="G25" s="1"/>
  <c r="F32"/>
  <c r="G32" s="1"/>
  <c r="F15" i="1"/>
  <c r="G15" s="1"/>
  <c r="F17"/>
  <c r="G17" s="1"/>
  <c r="F14"/>
  <c r="G14" s="1"/>
  <c r="F22"/>
  <c r="G22" s="1"/>
  <c r="F26"/>
  <c r="G26" s="1"/>
  <c r="F11"/>
  <c r="G11" s="1"/>
  <c r="J28"/>
  <c r="J27"/>
  <c r="J26"/>
  <c r="J25"/>
  <c r="J24"/>
  <c r="J23"/>
  <c r="J22"/>
  <c r="J21"/>
  <c r="J20"/>
  <c r="J19"/>
  <c r="J18"/>
  <c r="J17"/>
  <c r="J16"/>
  <c r="J15"/>
  <c r="J14"/>
  <c r="J13"/>
  <c r="F25"/>
  <c r="G25" s="1"/>
  <c r="F21"/>
  <c r="G21" s="1"/>
  <c r="F28"/>
  <c r="G28" s="1"/>
  <c r="F27"/>
  <c r="G27" s="1"/>
  <c r="F18"/>
  <c r="G18" s="1"/>
  <c r="F24"/>
  <c r="G24" s="1"/>
  <c r="F13"/>
  <c r="G13" s="1"/>
  <c r="F16"/>
  <c r="G16" s="1"/>
  <c r="F10"/>
  <c r="G10" s="1"/>
  <c r="F12"/>
  <c r="G12" s="1"/>
  <c r="F23"/>
  <c r="F19"/>
  <c r="G45" i="58660"/>
  <c r="G44"/>
  <c r="F34"/>
  <c r="G34" s="1"/>
  <c r="F22"/>
  <c r="G22" s="1"/>
  <c r="F17" l="1"/>
  <c r="G19" i="1"/>
  <c r="G23"/>
  <c r="F57" i="58660"/>
  <c r="G57" s="1"/>
  <c r="E38"/>
  <c r="D38"/>
  <c r="C38"/>
  <c r="B38"/>
  <c r="A38"/>
  <c r="J10" i="101"/>
  <c r="J30" i="64"/>
  <c r="J29"/>
  <c r="J28"/>
  <c r="J27"/>
  <c r="J26"/>
  <c r="J29" i="58656"/>
  <c r="J28"/>
  <c r="J27"/>
  <c r="J26"/>
  <c r="J24"/>
  <c r="J23"/>
  <c r="J22"/>
  <c r="J21"/>
  <c r="J11" i="110"/>
  <c r="F20" i="1"/>
  <c r="G20" s="1"/>
  <c r="F38" i="58660" l="1"/>
  <c r="AI14" i="58656"/>
  <c r="AH14"/>
  <c r="AG14"/>
  <c r="AI13"/>
  <c r="AH13"/>
  <c r="AG13"/>
  <c r="J25" i="64"/>
  <c r="J24"/>
  <c r="J23"/>
  <c r="J22"/>
  <c r="J21"/>
  <c r="J20"/>
  <c r="J19"/>
  <c r="J18"/>
  <c r="J17"/>
  <c r="J16"/>
  <c r="J15"/>
  <c r="J14"/>
  <c r="J13"/>
  <c r="J12"/>
  <c r="J11"/>
  <c r="J12" i="1"/>
  <c r="J11"/>
  <c r="J112" i="101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E12" i="58660" l="1"/>
  <c r="D12"/>
  <c r="C12"/>
  <c r="B12"/>
  <c r="A12"/>
  <c r="E11"/>
  <c r="D11"/>
  <c r="C11"/>
  <c r="B11"/>
  <c r="A11"/>
  <c r="F68"/>
  <c r="G68" s="1"/>
  <c r="E63"/>
  <c r="D63"/>
  <c r="C63"/>
  <c r="B63"/>
  <c r="A63"/>
  <c r="E51"/>
  <c r="D51"/>
  <c r="C51"/>
  <c r="B51"/>
  <c r="A51"/>
  <c r="E40"/>
  <c r="D40"/>
  <c r="C40"/>
  <c r="B40"/>
  <c r="A40"/>
  <c r="E29"/>
  <c r="D29"/>
  <c r="C29"/>
  <c r="B29"/>
  <c r="A29"/>
  <c r="E18"/>
  <c r="D18"/>
  <c r="C18"/>
  <c r="B18"/>
  <c r="A18"/>
  <c r="F11" l="1"/>
  <c r="F12"/>
  <c r="F63"/>
  <c r="F29"/>
  <c r="F51"/>
  <c r="F40"/>
  <c r="E62" l="1"/>
  <c r="D62"/>
  <c r="C62"/>
  <c r="B62"/>
  <c r="A62"/>
  <c r="E61"/>
  <c r="D61"/>
  <c r="C61"/>
  <c r="B61"/>
  <c r="A61"/>
  <c r="F62" l="1"/>
  <c r="F18" l="1"/>
  <c r="A6" i="101" l="1"/>
  <c r="A6" i="110"/>
  <c r="A6" i="111"/>
  <c r="A6" i="58656"/>
  <c r="A6" i="64"/>
  <c r="J40" i="111" l="1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20" i="58656" l="1"/>
  <c r="A6" i="58660" l="1"/>
  <c r="E10" l="1"/>
  <c r="D10"/>
  <c r="C10"/>
  <c r="B10"/>
  <c r="A10"/>
  <c r="F10" l="1"/>
  <c r="J10" i="110" l="1"/>
  <c r="J10" i="111"/>
  <c r="J19" i="58656"/>
  <c r="J18"/>
  <c r="J17"/>
  <c r="J16"/>
  <c r="J15"/>
  <c r="J14"/>
  <c r="J12"/>
  <c r="J11"/>
  <c r="J10"/>
  <c r="F61" i="58660" l="1"/>
  <c r="J11" i="101" l="1"/>
  <c r="J10" i="1"/>
  <c r="J10" i="64" l="1"/>
  <c r="A3" i="111" l="1"/>
  <c r="A3" i="58656" l="1"/>
  <c r="A4" i="58660" l="1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A3" i="58660"/>
  <c r="A5"/>
  <c r="A7"/>
  <c r="A39"/>
  <c r="B39"/>
  <c r="C39"/>
  <c r="D39"/>
  <c r="E39"/>
  <c r="A49"/>
  <c r="B49"/>
  <c r="C49"/>
  <c r="D49"/>
  <c r="E49"/>
  <c r="A50"/>
  <c r="B50"/>
  <c r="C50"/>
  <c r="D50"/>
  <c r="E50"/>
  <c r="A3" i="101"/>
  <c r="A4"/>
  <c r="A5"/>
  <c r="A7"/>
  <c r="F50" i="58660" l="1"/>
  <c r="F49"/>
  <c r="F39"/>
</calcChain>
</file>

<file path=xl/sharedStrings.xml><?xml version="1.0" encoding="utf-8"?>
<sst xmlns="http://schemas.openxmlformats.org/spreadsheetml/2006/main" count="1328" uniqueCount="268">
  <si>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</si>
  <si>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</si>
  <si>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</si>
  <si>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</si>
  <si>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</si>
  <si>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</si>
  <si>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</si>
  <si>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</si>
  <si>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--</t>
  </si>
  <si>
    <t>CLUB</t>
  </si>
  <si>
    <t>JUGADORA</t>
  </si>
  <si>
    <t>FECHA NAC</t>
  </si>
  <si>
    <t>EDAD</t>
  </si>
  <si>
    <t>SIN VENTAJA GENERAL</t>
  </si>
  <si>
    <t>F. NAC</t>
  </si>
  <si>
    <t>DESEMP</t>
  </si>
  <si>
    <t>Ult. 9 H.</t>
  </si>
  <si>
    <t>Ult. 6 H.</t>
  </si>
  <si>
    <t>Ult. 3 H.</t>
  </si>
  <si>
    <t>DAMAS CATEGORIA UNICA</t>
  </si>
  <si>
    <t>DOS VUELTAS DE 9 HOYOS MEDAL PLAY</t>
  </si>
  <si>
    <t>MID AMATEUR (Clases 1982 a 1996)</t>
  </si>
  <si>
    <t>CABALLEROS SENIOR (Clases 1962 a 1971)</t>
  </si>
  <si>
    <t>CABALLEROS PRE SENIOR (Clases 1972 a 1981)</t>
  </si>
  <si>
    <t>1° S.V.G.</t>
  </si>
  <si>
    <t>2° S.V.G.</t>
  </si>
  <si>
    <t>MID AMATEUR (Clases 1982 a 1996) GROSS</t>
  </si>
  <si>
    <t>CABALLEROS PRE SENIOR (Clases 1972 a 1981) GROSS</t>
  </si>
  <si>
    <t>CABALLEROS SENIOR (Clases 1962 a 1971) GROSS</t>
  </si>
  <si>
    <t>2° S.V.S.</t>
  </si>
  <si>
    <t>1° S.V.S.S.</t>
  </si>
  <si>
    <t>2° S.V.S.S.</t>
  </si>
  <si>
    <t>CABALLEROS SUPER SENIOR (Clases 1961 y Anteriores)</t>
  </si>
  <si>
    <t>CABALLEROS SUPER SENIOR (Clases 1961 y Anteriores) GROSS</t>
  </si>
  <si>
    <r>
      <t>MID AMATEUR (Clases 1982 a 1996)</t>
    </r>
    <r>
      <rPr>
        <b/>
        <sz val="12"/>
        <color rgb="FF00B050"/>
        <rFont val="Arial"/>
        <family val="2"/>
      </rPr>
      <t xml:space="preserve"> NETO</t>
    </r>
  </si>
  <si>
    <r>
      <t xml:space="preserve">CABALLEROS PRE SENIOR (Clases 1972 a 1981) </t>
    </r>
    <r>
      <rPr>
        <b/>
        <sz val="12"/>
        <color rgb="FF00B050"/>
        <rFont val="Arial"/>
        <family val="2"/>
      </rPr>
      <t>NETO</t>
    </r>
  </si>
  <si>
    <r>
      <t xml:space="preserve">CABALLEROS SENIOR (Clases 1962 a 1971) </t>
    </r>
    <r>
      <rPr>
        <b/>
        <sz val="12"/>
        <color rgb="FF00B050"/>
        <rFont val="Arial"/>
        <family val="2"/>
      </rPr>
      <t>NETO</t>
    </r>
  </si>
  <si>
    <r>
      <t xml:space="preserve">CABALLEROS SUPER SENIOR (Clases 1961 y Anteriores) </t>
    </r>
    <r>
      <rPr>
        <b/>
        <sz val="12"/>
        <color rgb="FF00B050"/>
        <rFont val="Arial"/>
        <family val="2"/>
      </rPr>
      <t>NETO</t>
    </r>
  </si>
  <si>
    <t>DAMAS CATEGORIA SIN VENTAJA</t>
  </si>
  <si>
    <t>1° S.V.</t>
  </si>
  <si>
    <t>2° S.V.</t>
  </si>
  <si>
    <t>3° S.V.M.A.</t>
  </si>
  <si>
    <t>3° N.M.A</t>
  </si>
  <si>
    <t>3° S.V.P.S.</t>
  </si>
  <si>
    <t>3° N.S.</t>
  </si>
  <si>
    <t>3° S.V.S.S.</t>
  </si>
  <si>
    <t>3° S.V.</t>
  </si>
  <si>
    <t>3° NETO</t>
  </si>
  <si>
    <t>3° S.V.G.</t>
  </si>
  <si>
    <t>3° N.P.S.</t>
  </si>
  <si>
    <t>ULT. 6 H.</t>
  </si>
  <si>
    <t>ULT. 3 H.</t>
  </si>
  <si>
    <t>Hoyos</t>
  </si>
  <si>
    <t>X</t>
  </si>
  <si>
    <t>2° N.S.</t>
  </si>
  <si>
    <t>3° N.S.S.</t>
  </si>
  <si>
    <t>7° FECHA DE MAYORES</t>
  </si>
  <si>
    <t>SIERRA DE LOS PADRES</t>
  </si>
  <si>
    <t>GOLF CLUB</t>
  </si>
  <si>
    <t>ZARATE GERARDO</t>
  </si>
  <si>
    <t>VGGC</t>
  </si>
  <si>
    <t>MARINGOLO ESTEBAN</t>
  </si>
  <si>
    <t>NGC</t>
  </si>
  <si>
    <t>MAISONNAVE JUAN PABLO</t>
  </si>
  <si>
    <t>MDPGC</t>
  </si>
  <si>
    <t>MURGIER FEDERICO</t>
  </si>
  <si>
    <t>TASSARA JULIO MATIAS</t>
  </si>
  <si>
    <t>CMDP</t>
  </si>
  <si>
    <t>MALVICA FRANCO</t>
  </si>
  <si>
    <t>MURGIER IGNACIO</t>
  </si>
  <si>
    <t>ERREGUERENA FACUNDO</t>
  </si>
  <si>
    <t>TGC</t>
  </si>
  <si>
    <t>ELISSONDO MANUEL</t>
  </si>
  <si>
    <t>PALOMEQUE SANTIAGO</t>
  </si>
  <si>
    <t>OLMOS CARDENAS FACUNDO</t>
  </si>
  <si>
    <t>GIORGIO SEBASTIAN</t>
  </si>
  <si>
    <t>ROMAN IGNACIO</t>
  </si>
  <si>
    <t>LOPEZ BISOGLIO FRANCISCO</t>
  </si>
  <si>
    <t>SPGC</t>
  </si>
  <si>
    <t>ALTAMIRANO DAVID EMANUEL</t>
  </si>
  <si>
    <t>CG</t>
  </si>
  <si>
    <t>GIORGIO NICOLAS VICENTE</t>
  </si>
  <si>
    <t>OLIVERA EDUARDO PASCUAL</t>
  </si>
  <si>
    <t>MANZANEL JUAN MANUEL</t>
  </si>
  <si>
    <t>KASATKIN JAN SERGIO</t>
  </si>
  <si>
    <t>OLDANO GERONIMO</t>
  </si>
  <si>
    <t>PAILHE PEDRO</t>
  </si>
  <si>
    <t>VALENTE CARLOS MAXIMILIANO</t>
  </si>
  <si>
    <t>CSCPGB</t>
  </si>
  <si>
    <t>REYNAL O CONNOR MARIANO</t>
  </si>
  <si>
    <t>TRAMA GONZALO</t>
  </si>
  <si>
    <t>TOLOSA MARTIN</t>
  </si>
  <si>
    <t>ML</t>
  </si>
  <si>
    <t>DAVILA ALTUBE SEGUNDO CARLOS</t>
  </si>
  <si>
    <t>PABON LUCAS</t>
  </si>
  <si>
    <t>LPSA</t>
  </si>
  <si>
    <t>DALI GERMAN ANDRES</t>
  </si>
  <si>
    <t>DIEZ CLAUDIO OMAR</t>
  </si>
  <si>
    <t>SUAREZ ANIBAL</t>
  </si>
  <si>
    <t>PANDOLFI FEDERICO</t>
  </si>
  <si>
    <t>BARBERO PABLO DANIEL</t>
  </si>
  <si>
    <t>LEGUIZA JUAN EDUARDO</t>
  </si>
  <si>
    <t>ROMANYSZYN FERNANDO CARLOS</t>
  </si>
  <si>
    <t>MAIORANO NICOLAS</t>
  </si>
  <si>
    <t>PATTI SEBASTIAN</t>
  </si>
  <si>
    <t xml:space="preserve">DIAZ JAVIER HORACIO </t>
  </si>
  <si>
    <t>LEOFANTI LAUTARO ARIEL</t>
  </si>
  <si>
    <t>MATARAZZO DIEGO GERMAN</t>
  </si>
  <si>
    <t>SOTELO MARIO ANIBAL</t>
  </si>
  <si>
    <t>MURILLO CLAUDIO</t>
  </si>
  <si>
    <t>EVTGC</t>
  </si>
  <si>
    <t>CASACCIA JORGE IGNACIO</t>
  </si>
  <si>
    <t xml:space="preserve">MITTON FABIO ANIBAL </t>
  </si>
  <si>
    <t>FRANCO PABLO</t>
  </si>
  <si>
    <t>MELARA GASTON LUCAS</t>
  </si>
  <si>
    <t>RANDAZZO MARTIN EDGARDO</t>
  </si>
  <si>
    <t>RODRIGUEZ JUAN LORENZO</t>
  </si>
  <si>
    <t>BURGOS JUAN CARLOS</t>
  </si>
  <si>
    <t>MARTINEZ IGNACIO</t>
  </si>
  <si>
    <t>BRISIGHELLI JAVIER JORGE</t>
  </si>
  <si>
    <t>SANTAMARINA RAMON</t>
  </si>
  <si>
    <t>ZUBIZARRETA FERNANDO</t>
  </si>
  <si>
    <t>LANCIONI GERMAN</t>
  </si>
  <si>
    <t>RODRIGUES SERGIO ADRIAN</t>
  </si>
  <si>
    <t>PRIETO CESAR</t>
  </si>
  <si>
    <t>ZANETTA LEANDRO</t>
  </si>
  <si>
    <t>RASMUSSEN ALFREDO</t>
  </si>
  <si>
    <t>ALCARAZ MAXIMILIANO</t>
  </si>
  <si>
    <t>PARISI LISANDRO</t>
  </si>
  <si>
    <t>IPORRE RAUL</t>
  </si>
  <si>
    <t>QUINTANA FABIAN</t>
  </si>
  <si>
    <t>CARREÑO ALVARO</t>
  </si>
  <si>
    <t>ELGUETA MIGUEL EMILIO</t>
  </si>
  <si>
    <t>COZZOLI PATRICIO</t>
  </si>
  <si>
    <t>BENEITEZ CASTRO RODRIGO</t>
  </si>
  <si>
    <t>GIULIETTI FERNANDO JOSE</t>
  </si>
  <si>
    <t>METZ MIGUEL ANGEL</t>
  </si>
  <si>
    <t>MALUENDEZ RUBEN</t>
  </si>
  <si>
    <t>STGC</t>
  </si>
  <si>
    <t>MICHELTORENA JOSE LUIS</t>
  </si>
  <si>
    <t>RUVIRA ULISES</t>
  </si>
  <si>
    <t>BOYNE DANIEL CESAR</t>
  </si>
  <si>
    <t>URRETAVIZCAYA HORACIO</t>
  </si>
  <si>
    <t>SERFATY MARCELO JOSE</t>
  </si>
  <si>
    <t>DALTO MARCELO FABIAN</t>
  </si>
  <si>
    <t>GORRASI JAVIER</t>
  </si>
  <si>
    <t>SPOGNARDI JUAN CARLOS</t>
  </si>
  <si>
    <t>SAFE SERGIO JAVIER</t>
  </si>
  <si>
    <t>COX ANGEL NORBERTO</t>
  </si>
  <si>
    <t>RAMONDINO PABLO</t>
  </si>
  <si>
    <t>DOMINGUEZ CARLOS</t>
  </si>
  <si>
    <t>CAPDEVILLE CARLOS MARCELO</t>
  </si>
  <si>
    <t>GCD</t>
  </si>
  <si>
    <t>OCAMPO ADRIAN</t>
  </si>
  <si>
    <t>FERNANDEZ FABIAN</t>
  </si>
  <si>
    <t>PEDERSEN LUIS</t>
  </si>
  <si>
    <t>HEIZENREDER PABLO GUILLERMO</t>
  </si>
  <si>
    <t>TORRES NESTOR</t>
  </si>
  <si>
    <t>BARROS MAXIMILIANO GUSTAVO</t>
  </si>
  <si>
    <t>SUEYRO JUAN MANUEL</t>
  </si>
  <si>
    <t>MINUE PEDRO</t>
  </si>
  <si>
    <t>FISCHENICH EMILIO ALEJANDRO</t>
  </si>
  <si>
    <t>PINILLA SEBASTIAN</t>
  </si>
  <si>
    <t>MEYER ARANA CRISTIAN</t>
  </si>
  <si>
    <t>TOBLER GASTON</t>
  </si>
  <si>
    <t>RODRIGUES CRISTIAN ADOLFO</t>
  </si>
  <si>
    <t>OLIVERI FERNANDO FABIAN</t>
  </si>
  <si>
    <t>RODRIGUEZ DARIO GUILLERMO</t>
  </si>
  <si>
    <t>RAMACCIOTTI GONZALO</t>
  </si>
  <si>
    <t>PEYROUS ERIK PAUL</t>
  </si>
  <si>
    <t>ALEJANDRO FARFAN</t>
  </si>
  <si>
    <t>TORNATORE JORGE</t>
  </si>
  <si>
    <t>SCORZIELLO JORGE ANTONIO</t>
  </si>
  <si>
    <t>TRABADELO OSCAR ALEJANDRO</t>
  </si>
  <si>
    <t>ERREGUERENA CARLOS ALBERTO</t>
  </si>
  <si>
    <t>CROVA OSCAR</t>
  </si>
  <si>
    <t>OLIVERI PASCUAL</t>
  </si>
  <si>
    <t>LORENZANI CARLOS ALBERTO</t>
  </si>
  <si>
    <t>AVALOS MARIO ENRIQUE</t>
  </si>
  <si>
    <t>PAZ MANUEL CARLOS</t>
  </si>
  <si>
    <t>IGLESIAS JUAN CARLOS</t>
  </si>
  <si>
    <t>ALFONZO HECTOR EDUARDO</t>
  </si>
  <si>
    <t>ELICHIRIBEHETY EDGARDO</t>
  </si>
  <si>
    <t>CROTTO DAVID CARLOS</t>
  </si>
  <si>
    <t>COSULICH ESTEBAN</t>
  </si>
  <si>
    <t>VILORIA ROBERTO JORGE</t>
  </si>
  <si>
    <t>CHRISTENSEN GUILLERMO</t>
  </si>
  <si>
    <t>GUERRA JOSE LUIS</t>
  </si>
  <si>
    <t>AZPIROZ CARLOS</t>
  </si>
  <si>
    <t>LOPEZ CESAR RAUL</t>
  </si>
  <si>
    <t>YUNG ALBERTO DOMINGO</t>
  </si>
  <si>
    <t>FERRAIOLI MARIO</t>
  </si>
  <si>
    <t>MIRAVE PATRICIO</t>
  </si>
  <si>
    <t>ORTIZ GREGORIO MAURO</t>
  </si>
  <si>
    <t>CARLETTI ESTEBAN HORACIO</t>
  </si>
  <si>
    <t>FILIBERTI RODOLFO JULIAN</t>
  </si>
  <si>
    <t>PENA JORGE</t>
  </si>
  <si>
    <t>NAZABAL JUAN IGNACIO</t>
  </si>
  <si>
    <t>VALLONE DANIEL ERNESTO</t>
  </si>
  <si>
    <t>ACOSTA JUAN DARIO</t>
  </si>
  <si>
    <t>LUCIANO RICARDO SALVADOR</t>
  </si>
  <si>
    <t>CROVA ROBERTO DANIEL</t>
  </si>
  <si>
    <t>DI FABRIZIO DANIEL</t>
  </si>
  <si>
    <t>CASANOVA MARIANO</t>
  </si>
  <si>
    <t>KEIMEL JOSE ARMANDO</t>
  </si>
  <si>
    <t>HOMPS BERNARDO</t>
  </si>
  <si>
    <t>MARINO CARLOS JUAN</t>
  </si>
  <si>
    <t>GCHCC</t>
  </si>
  <si>
    <t>PEREYRA IRAOLA MIGUEL MARIANO</t>
  </si>
  <si>
    <t>BARRETO SERGIO ROBERTO</t>
  </si>
  <si>
    <t>CORREA MARTIN</t>
  </si>
  <si>
    <t>RABAGO OSCAR NESTOR</t>
  </si>
  <si>
    <t>CARBAJO DE OLIVERI HAYDEE</t>
  </si>
  <si>
    <t>GRISOLIA DE PATTI MARIA TERESA</t>
  </si>
  <si>
    <t>NAKAGOME TOMOKO</t>
  </si>
  <si>
    <t>PANUNCIO MIRTA</t>
  </si>
  <si>
    <t>LOPEZ JUSTINA</t>
  </si>
  <si>
    <t>IALONARDI SILVIA MONICA</t>
  </si>
  <si>
    <t>PETRAGLIA MARGARITA</t>
  </si>
  <si>
    <t>TREBINO MARIA ALEJANDRA</t>
  </si>
  <si>
    <t>MACAGGI GRACIELA</t>
  </si>
  <si>
    <t>EQUIZA IRENE</t>
  </si>
  <si>
    <t>SOCHOR ESTELA</t>
  </si>
  <si>
    <t>TAGLIAFERRI ADRIANA</t>
  </si>
  <si>
    <t>VILLANUEVA SILVIA</t>
  </si>
  <si>
    <t>RESER MELISA</t>
  </si>
  <si>
    <t>SALERES MARIA LOURDES</t>
  </si>
  <si>
    <t>DOMINGO 03 DE ABRIL DE 2022</t>
  </si>
  <si>
    <t>P</t>
  </si>
  <si>
    <t>T</t>
  </si>
  <si>
    <t>D</t>
  </si>
  <si>
    <t>E</t>
  </si>
  <si>
    <t>S</t>
  </si>
  <si>
    <t>6.6.B</t>
  </si>
  <si>
    <t>2° S.V.M.A.</t>
  </si>
  <si>
    <t>DESIERTO</t>
  </si>
  <si>
    <t>2° N.M.A</t>
  </si>
  <si>
    <t>2° N.P.S.</t>
  </si>
  <si>
    <t>OLIVERI FABIAN</t>
  </si>
  <si>
    <t>HCP</t>
  </si>
  <si>
    <t>TOTAL</t>
  </si>
  <si>
    <t>ULTIMOS 9</t>
  </si>
  <si>
    <t>ULTIMOS 6</t>
  </si>
  <si>
    <t>ULTIMOS 3</t>
  </si>
  <si>
    <t>ULT 6 H 24,68</t>
  </si>
  <si>
    <t>ULT 6 H 21,76</t>
  </si>
  <si>
    <t>2° N.S.S.</t>
  </si>
  <si>
    <t>FEDERACION REGIONAL DE GOLF MAR Y SIERRAS</t>
  </si>
  <si>
    <t>7° FECHA DEL RANKING DE MAYORES</t>
  </si>
  <si>
    <t>HOYO 1</t>
  </si>
  <si>
    <t>DIAZ JAVIER HORACIO</t>
  </si>
  <si>
    <t>ALTAMIRANO MANUEL</t>
  </si>
  <si>
    <t>ELGUETA MIGUEL</t>
  </si>
  <si>
    <t>FARFAN ALEJANDRO</t>
  </si>
  <si>
    <t>CROTTO DAVID C</t>
  </si>
  <si>
    <t>ERREGUERENA RUBEN</t>
  </si>
  <si>
    <t>HOYO 10</t>
  </si>
  <si>
    <t>MAISONNAVE JUAN PABLPO</t>
  </si>
  <si>
    <t>BENEITEZ CASTRO RO</t>
  </si>
  <si>
    <t xml:space="preserve">PATTI TERESA DE </t>
  </si>
  <si>
    <t>OLIVERI HAYDEE DE</t>
  </si>
  <si>
    <t>RODRIGUEZ DARIO</t>
  </si>
  <si>
    <t>MARINO JUAN CARLOS</t>
  </si>
  <si>
    <t>ALFONZO HECTOR</t>
  </si>
  <si>
    <t>PEREYRA IRAOLA MI</t>
  </si>
  <si>
    <t>TRABADELO GUSTAVO ANDRES</t>
  </si>
  <si>
    <t>YUNG ALBERTO DOMI</t>
  </si>
  <si>
    <t>SCORZIELLO JORGE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</si>
</sst>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sz val="10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u/>
      <sz val="10"/>
      <color indexed="10"/>
      <name val="Arial"/>
      <family val="2"/>
    </font>
    <font>
      <b/>
      <sz val="12"/>
      <color rgb="FF00B050"/>
      <name val="Arial"/>
      <family val="2"/>
    </font>
    <font>
      <sz val="10"/>
      <color theme="1"/>
      <name val="Calibri"/>
      <family val="2"/>
      <scheme val="minor"/>
    </font>
    <font>
      <sz val="10"/>
      <name val="Wingdings 2"/>
      <family val="1"/>
      <charset val="2"/>
    </font>
    <font>
      <b/>
      <sz val="11"/>
      <color theme="1"/>
      <name val="Calibri"/>
      <family val="2"/>
      <scheme val="minor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5"/>
      <color indexed="12"/>
      <name val="Arial"/>
      <family val="2"/>
    </font>
    <font>
      <b/>
      <u/>
      <sz val="20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3" fillId="0" borderId="0"/>
    <xf numFmtId="0" fontId="23" fillId="0" borderId="0"/>
    <xf numFmtId="0" fontId="13" fillId="0" borderId="0"/>
    <xf numFmtId="0" fontId="1" fillId="0" borderId="0"/>
    <xf numFmtId="165" fontId="24" fillId="0" borderId="0"/>
    <xf numFmtId="43" fontId="13" fillId="0" borderId="0" applyFont="0" applyFill="0" applyBorder="0" applyAlignment="0" applyProtection="0"/>
    <xf numFmtId="0" fontId="25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1" fillId="0" borderId="0" xfId="0" applyNumberFormat="1" applyFont="1"/>
    <xf numFmtId="0" fontId="12" fillId="0" borderId="0" xfId="0" applyFont="1"/>
    <xf numFmtId="0" fontId="14" fillId="0" borderId="3" xfId="0" applyFont="1" applyFill="1" applyBorder="1"/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1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Fill="1" applyBorder="1"/>
    <xf numFmtId="0" fontId="4" fillId="0" borderId="6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164" fontId="2" fillId="0" borderId="0" xfId="0" applyNumberFormat="1" applyFont="1"/>
    <xf numFmtId="164" fontId="4" fillId="0" borderId="6" xfId="0" applyNumberFormat="1" applyFont="1" applyBorder="1" applyAlignment="1">
      <alignment horizontal="center"/>
    </xf>
    <xf numFmtId="164" fontId="12" fillId="0" borderId="8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3" fillId="0" borderId="0" xfId="0" applyFont="1"/>
    <xf numFmtId="0" fontId="16" fillId="0" borderId="2" xfId="0" quotePrefix="1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7" fillId="0" borderId="0" xfId="0" applyFont="1"/>
    <xf numFmtId="0" fontId="19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5" fillId="0" borderId="2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2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/>
    <xf numFmtId="0" fontId="5" fillId="0" borderId="7" xfId="0" quotePrefix="1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5" fillId="0" borderId="2" xfId="0" quotePrefix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5" borderId="3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3" fillId="0" borderId="3" xfId="0" applyFont="1" applyBorder="1"/>
    <xf numFmtId="0" fontId="17" fillId="8" borderId="1" xfId="0" applyFont="1" applyFill="1" applyBorder="1"/>
    <xf numFmtId="0" fontId="17" fillId="8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2" xfId="0" applyFont="1" applyFill="1" applyBorder="1"/>
    <xf numFmtId="0" fontId="11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4" fontId="12" fillId="0" borderId="15" xfId="0" applyNumberFormat="1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0" fontId="4" fillId="9" borderId="3" xfId="0" applyFont="1" applyFill="1" applyBorder="1"/>
    <xf numFmtId="0" fontId="4" fillId="0" borderId="0" xfId="0" applyFont="1" applyAlignment="1">
      <alignment horizontal="center"/>
    </xf>
    <xf numFmtId="0" fontId="33" fillId="0" borderId="0" xfId="0" applyFont="1"/>
    <xf numFmtId="0" fontId="33" fillId="4" borderId="4" xfId="0" applyFont="1" applyFill="1" applyBorder="1"/>
    <xf numFmtId="0" fontId="5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/>
    </xf>
    <xf numFmtId="0" fontId="6" fillId="9" borderId="4" xfId="0" applyFont="1" applyFill="1" applyBorder="1"/>
    <xf numFmtId="0" fontId="6" fillId="9" borderId="12" xfId="0" applyFont="1" applyFill="1" applyBorder="1"/>
    <xf numFmtId="0" fontId="38" fillId="4" borderId="2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 applyAlignment="1">
      <alignment horizontal="center"/>
    </xf>
    <xf numFmtId="0" fontId="40" fillId="0" borderId="0" xfId="0" applyFont="1"/>
    <xf numFmtId="0" fontId="19" fillId="0" borderId="0" xfId="0" applyFont="1" applyFill="1" applyAlignment="1">
      <alignment horizontal="center"/>
    </xf>
    <xf numFmtId="0" fontId="0" fillId="0" borderId="0" xfId="0" applyBorder="1"/>
    <xf numFmtId="20" fontId="19" fillId="0" borderId="16" xfId="0" applyNumberFormat="1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3" xfId="0" applyFont="1" applyFill="1" applyBorder="1"/>
    <xf numFmtId="0" fontId="13" fillId="0" borderId="8" xfId="0" applyFont="1" applyFill="1" applyBorder="1"/>
    <xf numFmtId="0" fontId="45" fillId="0" borderId="0" xfId="0" applyFont="1" applyFill="1" applyAlignment="1">
      <alignment horizontal="center"/>
    </xf>
    <xf numFmtId="0" fontId="13" fillId="0" borderId="19" xfId="0" applyFont="1" applyFill="1" applyBorder="1"/>
    <xf numFmtId="0" fontId="13" fillId="0" borderId="20" xfId="0" applyFont="1" applyFill="1" applyBorder="1"/>
    <xf numFmtId="0" fontId="13" fillId="0" borderId="21" xfId="0" applyFont="1" applyFill="1" applyBorder="1"/>
    <xf numFmtId="0" fontId="13" fillId="0" borderId="12" xfId="0" applyFont="1" applyFill="1" applyBorder="1"/>
    <xf numFmtId="0" fontId="13" fillId="0" borderId="22" xfId="0" applyFont="1" applyFill="1" applyBorder="1"/>
    <xf numFmtId="0" fontId="13" fillId="0" borderId="15" xfId="0" applyFont="1" applyFill="1" applyBorder="1"/>
    <xf numFmtId="20" fontId="19" fillId="0" borderId="24" xfId="0" applyNumberFormat="1" applyFont="1" applyFill="1" applyBorder="1" applyAlignment="1">
      <alignment horizontal="center"/>
    </xf>
    <xf numFmtId="0" fontId="35" fillId="13" borderId="1" xfId="0" applyFont="1" applyFill="1" applyBorder="1"/>
    <xf numFmtId="0" fontId="34" fillId="4" borderId="4" xfId="0" applyFont="1" applyFill="1" applyBorder="1"/>
    <xf numFmtId="0" fontId="34" fillId="4" borderId="3" xfId="0" applyFont="1" applyFill="1" applyBorder="1"/>
    <xf numFmtId="0" fontId="34" fillId="4" borderId="8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7" fillId="2" borderId="10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4" fillId="12" borderId="10" xfId="0" applyFont="1" applyFill="1" applyBorder="1" applyAlignment="1">
      <alignment horizontal="center"/>
    </xf>
    <xf numFmtId="0" fontId="44" fillId="12" borderId="17" xfId="0" applyFont="1" applyFill="1" applyBorder="1" applyAlignment="1">
      <alignment horizontal="center"/>
    </xf>
    <xf numFmtId="0" fontId="44" fillId="12" borderId="18" xfId="0" applyFont="1" applyFill="1" applyBorder="1" applyAlignment="1">
      <alignment horizontal="center"/>
    </xf>
    <xf numFmtId="0" fontId="44" fillId="12" borderId="0" xfId="0" applyFont="1" applyFill="1" applyBorder="1" applyAlignment="1">
      <alignment horizontal="center"/>
    </xf>
    <xf numFmtId="0" fontId="44" fillId="12" borderId="23" xfId="0" applyFon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2" fillId="10" borderId="10" xfId="0" applyFont="1" applyFill="1" applyBorder="1" applyAlignment="1">
      <alignment horizontal="center"/>
    </xf>
    <xf numFmtId="0" fontId="42" fillId="10" borderId="9" xfId="0" applyFont="1" applyFill="1" applyBorder="1" applyAlignment="1">
      <alignment horizontal="center"/>
    </xf>
    <xf numFmtId="0" fontId="42" fillId="10" borderId="6" xfId="0" applyFont="1" applyFill="1" applyBorder="1" applyAlignment="1">
      <alignment horizontal="center"/>
    </xf>
    <xf numFmtId="0" fontId="16" fillId="11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4" fillId="12" borderId="9" xfId="0" applyFont="1" applyFill="1" applyBorder="1" applyAlignment="1">
      <alignment horizontal="center"/>
    </xf>
    <xf numFmtId="0" fontId="44" fillId="12" borderId="6" xfId="0" applyFont="1" applyFill="1" applyBorder="1" applyAlignment="1">
      <alignment horizontal="center"/>
    </xf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176893</xdr:colOff>
      <xdr:row>0</xdr:row>
      <xdr:rowOff>258533</xdr:rowOff>
    </xdr:from>
    <xdr:to>
      <xdr:col>8</xdr:col>
      <xdr:colOff>693965</xdr:colOff>
      <xdr:row>4</xdr:row>
      <xdr:rowOff>238579</xdr:rowOff>
    </xdr:to>
    <xdr:pic>
      <xdr:nvPicPr>
        <xdr:cNvPr id="2" name="1 Imagen" descr="SPG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2357" y="258533"/>
          <a:ext cx="1374322" cy="1422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190498</xdr:colOff>
      <xdr:row>0</xdr:row>
      <xdr:rowOff>244926</xdr:rowOff>
    </xdr:from>
    <xdr:to>
      <xdr:col>8</xdr:col>
      <xdr:colOff>707570</xdr:colOff>
      <xdr:row>4</xdr:row>
      <xdr:rowOff>224972</xdr:rowOff>
    </xdr:to>
    <xdr:pic>
      <xdr:nvPicPr>
        <xdr:cNvPr id="2" name="1 Imagen" descr="SPG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8" y="244926"/>
          <a:ext cx="1374322" cy="1422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176900</xdr:colOff>
      <xdr:row>0</xdr:row>
      <xdr:rowOff>258533</xdr:rowOff>
    </xdr:from>
    <xdr:to>
      <xdr:col>9</xdr:col>
      <xdr:colOff>13615</xdr:colOff>
      <xdr:row>4</xdr:row>
      <xdr:rowOff>238579</xdr:rowOff>
    </xdr:to>
    <xdr:pic>
      <xdr:nvPicPr>
        <xdr:cNvPr id="2" name="1 Imagen" descr="SPG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61221" y="258533"/>
          <a:ext cx="1374322" cy="14224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190507</xdr:colOff>
      <xdr:row>0</xdr:row>
      <xdr:rowOff>258533</xdr:rowOff>
    </xdr:from>
    <xdr:to>
      <xdr:col>8</xdr:col>
      <xdr:colOff>707579</xdr:colOff>
      <xdr:row>4</xdr:row>
      <xdr:rowOff>238579</xdr:rowOff>
    </xdr:to>
    <xdr:pic>
      <xdr:nvPicPr>
        <xdr:cNvPr id="2" name="1 Imagen" descr="SPG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3686" y="258533"/>
          <a:ext cx="1374322" cy="14224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190498</xdr:colOff>
      <xdr:row>0</xdr:row>
      <xdr:rowOff>272144</xdr:rowOff>
    </xdr:from>
    <xdr:to>
      <xdr:col>8</xdr:col>
      <xdr:colOff>707570</xdr:colOff>
      <xdr:row>4</xdr:row>
      <xdr:rowOff>252190</xdr:rowOff>
    </xdr:to>
    <xdr:pic>
      <xdr:nvPicPr>
        <xdr:cNvPr id="2" name="1 Imagen" descr="SPG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8427" y="272144"/>
          <a:ext cx="1374322" cy="14224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</xdr:colOff>
      <xdr:row>0</xdr:row>
      <xdr:rowOff>258537</xdr:rowOff>
    </xdr:from>
    <xdr:to>
      <xdr:col>8</xdr:col>
      <xdr:colOff>204108</xdr:colOff>
      <xdr:row>4</xdr:row>
      <xdr:rowOff>238583</xdr:rowOff>
    </xdr:to>
    <xdr:pic>
      <xdr:nvPicPr>
        <xdr:cNvPr id="2" name="1 Imagen" descr="SPG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57" y="258537"/>
          <a:ext cx="1374322" cy="1422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zoomScale="70" zoomScaleNormal="70" workbookViewId="0">
      <selection sqref="A1:G1"/>
    </sheetView>
  </sheetViews>
  <sheetFormatPr baseColWidth="10" defaultRowHeight="18.75"/>
  <cols>
    <col min="1" max="1" width="32.7109375" style="1" customWidth="1"/>
    <col min="2" max="2" width="9.7109375" style="1" customWidth="1"/>
    <col min="3" max="7" width="6.7109375" style="2" customWidth="1"/>
    <col min="8" max="8" width="12.85546875" style="29" customWidth="1"/>
    <col min="9" max="9" width="13" style="1" customWidth="1"/>
    <col min="10" max="10" width="11.42578125" style="46" customWidth="1"/>
    <col min="11" max="16384" width="11.42578125" style="1"/>
  </cols>
  <sheetData>
    <row r="1" spans="1:10" ht="30.75">
      <c r="A1" s="110" t="s">
        <v>6</v>
      </c>
      <c r="B1" s="110"/>
      <c r="C1" s="110"/>
      <c r="D1" s="110"/>
      <c r="E1" s="110"/>
      <c r="F1" s="110"/>
      <c r="G1" s="110"/>
    </row>
    <row r="2" spans="1:10" ht="30.75">
      <c r="A2" s="110" t="s">
        <v>7</v>
      </c>
      <c r="B2" s="110"/>
      <c r="C2" s="110"/>
      <c r="D2" s="110"/>
      <c r="E2" s="110"/>
      <c r="F2" s="110"/>
      <c r="G2" s="110"/>
    </row>
    <row r="3" spans="1:10" ht="25.5">
      <c r="A3" s="113" t="s">
        <v>57</v>
      </c>
      <c r="B3" s="113"/>
      <c r="C3" s="113"/>
      <c r="D3" s="113"/>
      <c r="E3" s="113"/>
      <c r="F3" s="113"/>
      <c r="G3" s="113"/>
    </row>
    <row r="4" spans="1:10" ht="25.5">
      <c r="A4" s="113" t="s">
        <v>58</v>
      </c>
      <c r="B4" s="113"/>
      <c r="C4" s="113"/>
      <c r="D4" s="113"/>
      <c r="E4" s="113"/>
      <c r="F4" s="113"/>
      <c r="G4" s="113"/>
    </row>
    <row r="5" spans="1:10" ht="20.25">
      <c r="A5" s="111" t="s">
        <v>56</v>
      </c>
      <c r="B5" s="111"/>
      <c r="C5" s="111"/>
      <c r="D5" s="111"/>
      <c r="E5" s="111"/>
      <c r="F5" s="111"/>
      <c r="G5" s="111"/>
    </row>
    <row r="6" spans="1:10" ht="19.5">
      <c r="A6" s="112" t="s">
        <v>20</v>
      </c>
      <c r="B6" s="112"/>
      <c r="C6" s="112"/>
      <c r="D6" s="112"/>
      <c r="E6" s="112"/>
      <c r="F6" s="112"/>
      <c r="G6" s="112"/>
    </row>
    <row r="7" spans="1:10" ht="20.25" thickBot="1">
      <c r="A7" s="114" t="s">
        <v>227</v>
      </c>
      <c r="B7" s="114"/>
      <c r="C7" s="114"/>
      <c r="D7" s="114"/>
      <c r="E7" s="114"/>
      <c r="F7" s="114"/>
      <c r="G7" s="114"/>
    </row>
    <row r="8" spans="1:10" ht="20.25" thickBot="1">
      <c r="A8" s="107" t="s">
        <v>21</v>
      </c>
      <c r="B8" s="108"/>
      <c r="C8" s="108"/>
      <c r="D8" s="108"/>
      <c r="E8" s="108"/>
      <c r="F8" s="108"/>
      <c r="G8" s="109"/>
    </row>
    <row r="9" spans="1:10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I9" s="1"/>
      <c r="J9" s="47" t="s">
        <v>15</v>
      </c>
    </row>
    <row r="10" spans="1:10" ht="20.25" thickBot="1">
      <c r="A10" s="25" t="s">
        <v>66</v>
      </c>
      <c r="B10" s="6" t="s">
        <v>67</v>
      </c>
      <c r="C10" s="7">
        <v>-1</v>
      </c>
      <c r="D10" s="8">
        <v>38</v>
      </c>
      <c r="E10" s="8">
        <v>35</v>
      </c>
      <c r="F10" s="82">
        <f t="shared" ref="F10:F28" si="0">SUM(D10+E10)</f>
        <v>73</v>
      </c>
      <c r="G10" s="34">
        <f t="shared" ref="G10:G28" si="1">(F10-C10)</f>
        <v>74</v>
      </c>
      <c r="H10" s="31">
        <v>30469</v>
      </c>
      <c r="I10" s="37" t="s">
        <v>25</v>
      </c>
      <c r="J10" s="48">
        <f t="shared" ref="J10:J28" si="2">(E10-C10*0.5)</f>
        <v>35.5</v>
      </c>
    </row>
    <row r="11" spans="1:10" ht="20.25" thickBot="1">
      <c r="A11" s="25" t="s">
        <v>86</v>
      </c>
      <c r="B11" s="6" t="s">
        <v>62</v>
      </c>
      <c r="C11" s="7">
        <v>-1</v>
      </c>
      <c r="D11" s="8">
        <v>37</v>
      </c>
      <c r="E11" s="8">
        <v>38</v>
      </c>
      <c r="F11" s="85">
        <f t="shared" si="0"/>
        <v>75</v>
      </c>
      <c r="G11" s="34">
        <f t="shared" si="1"/>
        <v>76</v>
      </c>
      <c r="H11" s="31">
        <v>32333</v>
      </c>
      <c r="I11" s="53" t="s">
        <v>234</v>
      </c>
      <c r="J11" s="48">
        <f t="shared" si="2"/>
        <v>38.5</v>
      </c>
    </row>
    <row r="12" spans="1:10" ht="20.25" thickBot="1">
      <c r="A12" s="25" t="s">
        <v>63</v>
      </c>
      <c r="B12" s="6" t="s">
        <v>64</v>
      </c>
      <c r="C12" s="7">
        <v>-2</v>
      </c>
      <c r="D12" s="8">
        <v>38</v>
      </c>
      <c r="E12" s="8">
        <v>39</v>
      </c>
      <c r="F12" s="85">
        <f t="shared" si="0"/>
        <v>77</v>
      </c>
      <c r="G12" s="34">
        <f t="shared" si="1"/>
        <v>79</v>
      </c>
      <c r="H12" s="31">
        <v>30234</v>
      </c>
      <c r="I12" s="53" t="s">
        <v>41</v>
      </c>
      <c r="J12" s="48">
        <f t="shared" si="2"/>
        <v>40</v>
      </c>
    </row>
    <row r="13" spans="1:10" ht="19.5">
      <c r="A13" s="25" t="s">
        <v>69</v>
      </c>
      <c r="B13" s="6" t="s">
        <v>64</v>
      </c>
      <c r="C13" s="7">
        <v>0</v>
      </c>
      <c r="D13" s="8">
        <v>37</v>
      </c>
      <c r="E13" s="8">
        <v>40</v>
      </c>
      <c r="F13" s="8">
        <f t="shared" si="0"/>
        <v>77</v>
      </c>
      <c r="G13" s="34">
        <f t="shared" si="1"/>
        <v>77</v>
      </c>
      <c r="H13" s="31">
        <v>30943</v>
      </c>
      <c r="J13" s="48">
        <f t="shared" si="2"/>
        <v>40</v>
      </c>
    </row>
    <row r="14" spans="1:10" ht="19.5">
      <c r="A14" s="25" t="s">
        <v>91</v>
      </c>
      <c r="B14" s="6" t="s">
        <v>92</v>
      </c>
      <c r="C14" s="7">
        <v>-1</v>
      </c>
      <c r="D14" s="8">
        <v>40</v>
      </c>
      <c r="E14" s="8">
        <v>38</v>
      </c>
      <c r="F14" s="8">
        <f t="shared" si="0"/>
        <v>78</v>
      </c>
      <c r="G14" s="34">
        <f t="shared" si="1"/>
        <v>79</v>
      </c>
      <c r="H14" s="31">
        <v>33329</v>
      </c>
      <c r="J14" s="48">
        <f t="shared" si="2"/>
        <v>38.5</v>
      </c>
    </row>
    <row r="15" spans="1:10" ht="19.5">
      <c r="A15" s="25" t="s">
        <v>94</v>
      </c>
      <c r="B15" s="6" t="s">
        <v>95</v>
      </c>
      <c r="C15" s="7">
        <v>0</v>
      </c>
      <c r="D15" s="8">
        <v>39</v>
      </c>
      <c r="E15" s="8">
        <v>41</v>
      </c>
      <c r="F15" s="8">
        <f t="shared" si="0"/>
        <v>80</v>
      </c>
      <c r="G15" s="34">
        <f t="shared" si="1"/>
        <v>80</v>
      </c>
      <c r="H15" s="31">
        <v>34117</v>
      </c>
      <c r="J15" s="48">
        <f t="shared" si="2"/>
        <v>41</v>
      </c>
    </row>
    <row r="16" spans="1:10" ht="19.5">
      <c r="A16" s="25" t="s">
        <v>68</v>
      </c>
      <c r="B16" s="6" t="s">
        <v>64</v>
      </c>
      <c r="C16" s="7">
        <v>1</v>
      </c>
      <c r="D16" s="8">
        <v>38</v>
      </c>
      <c r="E16" s="8">
        <v>43</v>
      </c>
      <c r="F16" s="8">
        <f t="shared" si="0"/>
        <v>81</v>
      </c>
      <c r="G16" s="34">
        <f t="shared" si="1"/>
        <v>80</v>
      </c>
      <c r="H16" s="31">
        <v>30881</v>
      </c>
      <c r="J16" s="48">
        <f t="shared" si="2"/>
        <v>42.5</v>
      </c>
    </row>
    <row r="17" spans="1:10" ht="20.25" thickBot="1">
      <c r="A17" s="25" t="s">
        <v>93</v>
      </c>
      <c r="B17" s="6" t="s">
        <v>64</v>
      </c>
      <c r="C17" s="7">
        <v>3</v>
      </c>
      <c r="D17" s="8">
        <v>40</v>
      </c>
      <c r="E17" s="8">
        <v>42</v>
      </c>
      <c r="F17" s="8">
        <f t="shared" si="0"/>
        <v>82</v>
      </c>
      <c r="G17" s="34">
        <f t="shared" si="1"/>
        <v>79</v>
      </c>
      <c r="H17" s="31">
        <v>33380</v>
      </c>
      <c r="J17" s="48">
        <f t="shared" si="2"/>
        <v>40.5</v>
      </c>
    </row>
    <row r="18" spans="1:10" ht="20.25" thickBot="1">
      <c r="A18" s="25" t="s">
        <v>72</v>
      </c>
      <c r="B18" s="6" t="s">
        <v>71</v>
      </c>
      <c r="C18" s="7">
        <v>9</v>
      </c>
      <c r="D18" s="8">
        <v>38</v>
      </c>
      <c r="E18" s="8">
        <v>45</v>
      </c>
      <c r="F18" s="8">
        <f t="shared" si="0"/>
        <v>83</v>
      </c>
      <c r="G18" s="84">
        <f t="shared" si="1"/>
        <v>74</v>
      </c>
      <c r="H18" s="31">
        <v>31220</v>
      </c>
      <c r="I18" s="52" t="s">
        <v>236</v>
      </c>
      <c r="J18" s="48">
        <f t="shared" si="2"/>
        <v>40.5</v>
      </c>
    </row>
    <row r="19" spans="1:10" ht="20.25" thickBot="1">
      <c r="A19" s="25" t="s">
        <v>59</v>
      </c>
      <c r="B19" s="6" t="s">
        <v>60</v>
      </c>
      <c r="C19" s="7">
        <v>7</v>
      </c>
      <c r="D19" s="8">
        <v>42</v>
      </c>
      <c r="E19" s="8">
        <v>43</v>
      </c>
      <c r="F19" s="8">
        <f t="shared" si="0"/>
        <v>85</v>
      </c>
      <c r="G19" s="34">
        <f t="shared" si="1"/>
        <v>78</v>
      </c>
      <c r="H19" s="31">
        <v>29994</v>
      </c>
      <c r="J19" s="48">
        <f t="shared" si="2"/>
        <v>39.5</v>
      </c>
    </row>
    <row r="20" spans="1:10" ht="20.25" thickBot="1">
      <c r="A20" s="25" t="s">
        <v>65</v>
      </c>
      <c r="B20" s="6" t="s">
        <v>64</v>
      </c>
      <c r="C20" s="7">
        <v>10</v>
      </c>
      <c r="D20" s="8">
        <v>43</v>
      </c>
      <c r="E20" s="8">
        <v>43</v>
      </c>
      <c r="F20" s="8">
        <f t="shared" si="0"/>
        <v>86</v>
      </c>
      <c r="G20" s="84">
        <f t="shared" si="1"/>
        <v>76</v>
      </c>
      <c r="H20" s="31">
        <v>30340</v>
      </c>
      <c r="I20" s="52" t="s">
        <v>42</v>
      </c>
      <c r="J20" s="48">
        <f t="shared" si="2"/>
        <v>38</v>
      </c>
    </row>
    <row r="21" spans="1:10" ht="19.5">
      <c r="A21" s="25" t="s">
        <v>83</v>
      </c>
      <c r="B21" s="6" t="s">
        <v>71</v>
      </c>
      <c r="C21" s="7">
        <v>8</v>
      </c>
      <c r="D21" s="8">
        <v>44</v>
      </c>
      <c r="E21" s="8">
        <v>43</v>
      </c>
      <c r="F21" s="8">
        <f t="shared" si="0"/>
        <v>87</v>
      </c>
      <c r="G21" s="34">
        <f t="shared" si="1"/>
        <v>79</v>
      </c>
      <c r="H21" s="31">
        <v>31836</v>
      </c>
      <c r="J21" s="48">
        <f t="shared" si="2"/>
        <v>39</v>
      </c>
    </row>
    <row r="22" spans="1:10" ht="19.5">
      <c r="A22" s="25" t="s">
        <v>90</v>
      </c>
      <c r="B22" s="6" t="s">
        <v>64</v>
      </c>
      <c r="C22" s="7">
        <v>12</v>
      </c>
      <c r="D22" s="8">
        <v>43</v>
      </c>
      <c r="E22" s="8">
        <v>45</v>
      </c>
      <c r="F22" s="8">
        <f t="shared" si="0"/>
        <v>88</v>
      </c>
      <c r="G22" s="34">
        <f t="shared" si="1"/>
        <v>76</v>
      </c>
      <c r="H22" s="31">
        <v>32903</v>
      </c>
      <c r="J22" s="48">
        <f t="shared" si="2"/>
        <v>39</v>
      </c>
    </row>
    <row r="23" spans="1:10" ht="19.5">
      <c r="A23" s="25" t="s">
        <v>61</v>
      </c>
      <c r="B23" s="6" t="s">
        <v>62</v>
      </c>
      <c r="C23" s="7">
        <v>7</v>
      </c>
      <c r="D23" s="8">
        <v>45</v>
      </c>
      <c r="E23" s="8">
        <v>47</v>
      </c>
      <c r="F23" s="8">
        <f t="shared" si="0"/>
        <v>92</v>
      </c>
      <c r="G23" s="34">
        <f t="shared" si="1"/>
        <v>85</v>
      </c>
      <c r="H23" s="31">
        <v>30088</v>
      </c>
      <c r="J23" s="48">
        <f t="shared" si="2"/>
        <v>43.5</v>
      </c>
    </row>
    <row r="24" spans="1:10" ht="19.5">
      <c r="A24" s="25" t="s">
        <v>70</v>
      </c>
      <c r="B24" s="6" t="s">
        <v>71</v>
      </c>
      <c r="C24" s="7">
        <v>19</v>
      </c>
      <c r="D24" s="8">
        <v>54</v>
      </c>
      <c r="E24" s="8">
        <v>44</v>
      </c>
      <c r="F24" s="8">
        <f t="shared" si="0"/>
        <v>98</v>
      </c>
      <c r="G24" s="34">
        <f t="shared" si="1"/>
        <v>79</v>
      </c>
      <c r="H24" s="31">
        <v>31214</v>
      </c>
      <c r="J24" s="48">
        <f t="shared" si="2"/>
        <v>34.5</v>
      </c>
    </row>
    <row r="25" spans="1:10" ht="19.5">
      <c r="A25" s="25" t="s">
        <v>85</v>
      </c>
      <c r="B25" s="6" t="s">
        <v>62</v>
      </c>
      <c r="C25" s="7">
        <v>20</v>
      </c>
      <c r="D25" s="8">
        <v>54</v>
      </c>
      <c r="E25" s="8">
        <v>45</v>
      </c>
      <c r="F25" s="8">
        <f t="shared" si="0"/>
        <v>99</v>
      </c>
      <c r="G25" s="34">
        <f t="shared" si="1"/>
        <v>79</v>
      </c>
      <c r="H25" s="31">
        <v>32285</v>
      </c>
      <c r="J25" s="48">
        <f t="shared" si="2"/>
        <v>35</v>
      </c>
    </row>
    <row r="26" spans="1:10" ht="19.5">
      <c r="A26" s="25" t="s">
        <v>87</v>
      </c>
      <c r="B26" s="6" t="s">
        <v>88</v>
      </c>
      <c r="C26" s="7">
        <v>21</v>
      </c>
      <c r="D26" s="8">
        <v>50</v>
      </c>
      <c r="E26" s="8">
        <v>52</v>
      </c>
      <c r="F26" s="8">
        <f t="shared" si="0"/>
        <v>102</v>
      </c>
      <c r="G26" s="34">
        <f t="shared" si="1"/>
        <v>81</v>
      </c>
      <c r="H26" s="31">
        <v>32503</v>
      </c>
      <c r="J26" s="48">
        <f t="shared" si="2"/>
        <v>41.5</v>
      </c>
    </row>
    <row r="27" spans="1:10" ht="19.5">
      <c r="A27" s="25" t="s">
        <v>73</v>
      </c>
      <c r="B27" s="6" t="s">
        <v>71</v>
      </c>
      <c r="C27" s="7">
        <v>38</v>
      </c>
      <c r="D27" s="8">
        <v>55</v>
      </c>
      <c r="E27" s="8">
        <v>60</v>
      </c>
      <c r="F27" s="8">
        <f t="shared" si="0"/>
        <v>115</v>
      </c>
      <c r="G27" s="34">
        <f t="shared" si="1"/>
        <v>77</v>
      </c>
      <c r="H27" s="31">
        <v>31233</v>
      </c>
      <c r="J27" s="48">
        <f t="shared" si="2"/>
        <v>41</v>
      </c>
    </row>
    <row r="28" spans="1:10" ht="19.5">
      <c r="A28" s="25" t="s">
        <v>74</v>
      </c>
      <c r="B28" s="6" t="s">
        <v>71</v>
      </c>
      <c r="C28" s="7">
        <v>25</v>
      </c>
      <c r="D28" s="8">
        <v>55</v>
      </c>
      <c r="E28" s="8">
        <v>61</v>
      </c>
      <c r="F28" s="8">
        <f t="shared" si="0"/>
        <v>116</v>
      </c>
      <c r="G28" s="34">
        <f t="shared" si="1"/>
        <v>91</v>
      </c>
      <c r="H28" s="31">
        <v>31303</v>
      </c>
      <c r="J28" s="48">
        <f t="shared" si="2"/>
        <v>48.5</v>
      </c>
    </row>
    <row r="29" spans="1:10" ht="19.5">
      <c r="A29" s="75" t="s">
        <v>79</v>
      </c>
      <c r="B29" s="6" t="s">
        <v>80</v>
      </c>
      <c r="C29" s="76" t="s">
        <v>8</v>
      </c>
      <c r="D29" s="77" t="s">
        <v>8</v>
      </c>
      <c r="E29" s="77" t="s">
        <v>8</v>
      </c>
      <c r="F29" s="77" t="s">
        <v>8</v>
      </c>
      <c r="G29" s="51" t="s">
        <v>8</v>
      </c>
      <c r="H29" s="31">
        <v>31643</v>
      </c>
      <c r="J29" s="1"/>
    </row>
    <row r="30" spans="1:10" ht="19.5">
      <c r="A30" s="75" t="s">
        <v>82</v>
      </c>
      <c r="B30" s="6" t="s">
        <v>80</v>
      </c>
      <c r="C30" s="76" t="s">
        <v>8</v>
      </c>
      <c r="D30" s="77" t="s">
        <v>8</v>
      </c>
      <c r="E30" s="77" t="s">
        <v>8</v>
      </c>
      <c r="F30" s="77" t="s">
        <v>8</v>
      </c>
      <c r="G30" s="51" t="s">
        <v>8</v>
      </c>
      <c r="H30" s="31">
        <v>31803</v>
      </c>
      <c r="J30" s="1"/>
    </row>
    <row r="31" spans="1:10" ht="19.5">
      <c r="A31" s="25" t="s">
        <v>75</v>
      </c>
      <c r="B31" s="6" t="s">
        <v>64</v>
      </c>
      <c r="C31" s="76" t="s">
        <v>8</v>
      </c>
      <c r="D31" s="8" t="s">
        <v>5</v>
      </c>
      <c r="E31" s="8" t="s">
        <v>228</v>
      </c>
      <c r="F31" s="8" t="s">
        <v>229</v>
      </c>
      <c r="G31" s="51" t="s">
        <v>8</v>
      </c>
      <c r="H31" s="31">
        <v>31329</v>
      </c>
      <c r="J31" s="1"/>
    </row>
    <row r="32" spans="1:10" ht="19.5">
      <c r="A32" s="25" t="s">
        <v>76</v>
      </c>
      <c r="B32" s="6" t="s">
        <v>64</v>
      </c>
      <c r="C32" s="76" t="s">
        <v>8</v>
      </c>
      <c r="D32" s="8" t="s">
        <v>5</v>
      </c>
      <c r="E32" s="8" t="s">
        <v>228</v>
      </c>
      <c r="F32" s="8" t="s">
        <v>229</v>
      </c>
      <c r="G32" s="51" t="s">
        <v>8</v>
      </c>
      <c r="H32" s="31">
        <v>31348</v>
      </c>
      <c r="J32" s="1"/>
    </row>
    <row r="33" spans="1:10" ht="19.5">
      <c r="A33" s="25" t="s">
        <v>77</v>
      </c>
      <c r="B33" s="6" t="s">
        <v>78</v>
      </c>
      <c r="C33" s="76" t="s">
        <v>8</v>
      </c>
      <c r="D33" s="8" t="s">
        <v>5</v>
      </c>
      <c r="E33" s="8" t="s">
        <v>228</v>
      </c>
      <c r="F33" s="8" t="s">
        <v>229</v>
      </c>
      <c r="G33" s="51" t="s">
        <v>8</v>
      </c>
      <c r="H33" s="31">
        <v>31423</v>
      </c>
      <c r="J33" s="1"/>
    </row>
    <row r="34" spans="1:10" ht="19.5">
      <c r="A34" s="25" t="s">
        <v>81</v>
      </c>
      <c r="B34" s="6" t="s">
        <v>64</v>
      </c>
      <c r="C34" s="76" t="s">
        <v>8</v>
      </c>
      <c r="D34" s="8" t="s">
        <v>5</v>
      </c>
      <c r="E34" s="8" t="s">
        <v>228</v>
      </c>
      <c r="F34" s="8" t="s">
        <v>229</v>
      </c>
      <c r="G34" s="51" t="s">
        <v>8</v>
      </c>
      <c r="H34" s="31">
        <v>31796</v>
      </c>
      <c r="J34" s="1"/>
    </row>
    <row r="35" spans="1:10" ht="19.5">
      <c r="A35" s="25" t="s">
        <v>84</v>
      </c>
      <c r="B35" s="6" t="s">
        <v>64</v>
      </c>
      <c r="C35" s="76" t="s">
        <v>8</v>
      </c>
      <c r="D35" s="8" t="s">
        <v>5</v>
      </c>
      <c r="E35" s="8" t="s">
        <v>228</v>
      </c>
      <c r="F35" s="8" t="s">
        <v>229</v>
      </c>
      <c r="G35" s="51" t="s">
        <v>8</v>
      </c>
      <c r="H35" s="31">
        <v>32282</v>
      </c>
      <c r="J35" s="1"/>
    </row>
    <row r="36" spans="1:10" ht="19.5">
      <c r="A36" s="25" t="s">
        <v>89</v>
      </c>
      <c r="B36" s="6" t="s">
        <v>64</v>
      </c>
      <c r="C36" s="76" t="s">
        <v>8</v>
      </c>
      <c r="D36" s="8" t="s">
        <v>5</v>
      </c>
      <c r="E36" s="8" t="s">
        <v>228</v>
      </c>
      <c r="F36" s="8" t="s">
        <v>229</v>
      </c>
      <c r="G36" s="51" t="s">
        <v>8</v>
      </c>
      <c r="H36" s="31">
        <v>32745</v>
      </c>
      <c r="J36" s="1"/>
    </row>
    <row r="37" spans="1:10">
      <c r="J37" s="1"/>
    </row>
  </sheetData>
  <sortState ref="A10:H28">
    <sortCondition ref="F10:F36"/>
    <sortCondition ref="E10:E36"/>
    <sortCondition ref="D10:D36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9"/>
  <sheetViews>
    <sheetView zoomScale="70" zoomScaleNormal="70" workbookViewId="0">
      <selection sqref="A1:G1"/>
    </sheetView>
  </sheetViews>
  <sheetFormatPr baseColWidth="10" defaultRowHeight="18.75"/>
  <cols>
    <col min="1" max="1" width="34.42578125" style="1" customWidth="1"/>
    <col min="2" max="2" width="9.7109375" style="1" customWidth="1"/>
    <col min="3" max="7" width="6.7109375" style="2" customWidth="1"/>
    <col min="8" max="8" width="12.85546875" style="29" customWidth="1"/>
    <col min="9" max="9" width="11.42578125" style="1" customWidth="1"/>
    <col min="10" max="10" width="11.42578125" style="2" customWidth="1"/>
    <col min="11" max="11" width="19.28515625" style="1" bestFit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26" width="39.5703125" style="1" bestFit="1" customWidth="1"/>
    <col min="27" max="34" width="11.42578125" style="1" customWidth="1"/>
    <col min="35" max="16384" width="11.42578125" style="1"/>
  </cols>
  <sheetData>
    <row r="1" spans="1:33" ht="30.75">
      <c r="A1" s="110" t="s">
        <v>6</v>
      </c>
      <c r="B1" s="110"/>
      <c r="C1" s="110"/>
      <c r="D1" s="110"/>
      <c r="E1" s="110"/>
      <c r="F1" s="110"/>
      <c r="G1" s="110"/>
    </row>
    <row r="2" spans="1:33" ht="30.75">
      <c r="A2" s="110" t="s">
        <v>7</v>
      </c>
      <c r="B2" s="110"/>
      <c r="C2" s="110"/>
      <c r="D2" s="110"/>
      <c r="E2" s="110"/>
      <c r="F2" s="110"/>
      <c r="G2" s="110"/>
    </row>
    <row r="3" spans="1:33" ht="25.5">
      <c r="A3" s="113" t="str">
        <f>'MID AMATEUR'!A3:G3</f>
        <v>SIERRA DE LOS PADRES</v>
      </c>
      <c r="B3" s="113"/>
      <c r="C3" s="113"/>
      <c r="D3" s="113"/>
      <c r="E3" s="113"/>
      <c r="F3" s="113"/>
      <c r="G3" s="113"/>
    </row>
    <row r="4" spans="1:33" ht="25.5">
      <c r="A4" s="113" t="str">
        <f>'MID AMATEUR'!A4:G4</f>
        <v>GOLF CLUB</v>
      </c>
      <c r="B4" s="113"/>
      <c r="C4" s="113"/>
      <c r="D4" s="113"/>
      <c r="E4" s="113"/>
      <c r="F4" s="113"/>
      <c r="G4" s="113"/>
    </row>
    <row r="5" spans="1:33" ht="20.25">
      <c r="A5" s="111" t="str">
        <f>'MID AMATEUR'!A5:G5</f>
        <v>7° FECHA DE MAYORES</v>
      </c>
      <c r="B5" s="111"/>
      <c r="C5" s="111"/>
      <c r="D5" s="111"/>
      <c r="E5" s="111"/>
      <c r="F5" s="111"/>
      <c r="G5" s="111"/>
    </row>
    <row r="6" spans="1:33" ht="19.5">
      <c r="A6" s="112" t="str">
        <f>'MID AMATEUR'!A6:G6</f>
        <v>DOS VUELTAS DE 9 HOYOS MEDAL PLAY</v>
      </c>
      <c r="B6" s="112"/>
      <c r="C6" s="112"/>
      <c r="D6" s="112"/>
      <c r="E6" s="112"/>
      <c r="F6" s="112"/>
      <c r="G6" s="112"/>
    </row>
    <row r="7" spans="1:33" ht="20.25" thickBot="1">
      <c r="A7" s="115" t="str">
        <f>'MID AMATEUR'!A7:E7</f>
        <v>DOMINGO 03 DE ABRIL DE 2022</v>
      </c>
      <c r="B7" s="115"/>
      <c r="C7" s="115"/>
      <c r="D7" s="115"/>
      <c r="E7" s="115"/>
      <c r="F7" s="115"/>
      <c r="G7" s="115"/>
      <c r="H7" s="32"/>
    </row>
    <row r="8" spans="1:33" ht="20.25" thickBot="1">
      <c r="A8" s="107" t="s">
        <v>23</v>
      </c>
      <c r="B8" s="108"/>
      <c r="C8" s="108"/>
      <c r="D8" s="108"/>
      <c r="E8" s="108"/>
      <c r="F8" s="108"/>
      <c r="G8" s="109"/>
    </row>
    <row r="9" spans="1:33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J9" s="23" t="s">
        <v>15</v>
      </c>
    </row>
    <row r="10" spans="1:33" ht="20.25" thickBot="1">
      <c r="A10" s="25" t="s">
        <v>133</v>
      </c>
      <c r="B10" s="6" t="s">
        <v>62</v>
      </c>
      <c r="C10" s="7">
        <v>-1</v>
      </c>
      <c r="D10" s="8">
        <v>34</v>
      </c>
      <c r="E10" s="8">
        <v>38</v>
      </c>
      <c r="F10" s="82">
        <f t="shared" ref="F10:F37" si="0">SUM(D10+E10)</f>
        <v>72</v>
      </c>
      <c r="G10" s="34">
        <f t="shared" ref="G10:G37" si="1">(F10-C10)</f>
        <v>73</v>
      </c>
      <c r="H10" s="31">
        <v>29431</v>
      </c>
      <c r="I10" s="37" t="s">
        <v>24</v>
      </c>
      <c r="J10" s="24">
        <f t="shared" ref="J10:J37" si="2">(E10-C10*0.5)</f>
        <v>38.5</v>
      </c>
      <c r="Z10"/>
      <c r="AA10"/>
      <c r="AB10" s="50"/>
      <c r="AC10"/>
      <c r="AD10"/>
      <c r="AE10"/>
      <c r="AF10"/>
      <c r="AG10"/>
    </row>
    <row r="11" spans="1:33" ht="20.25" thickBot="1">
      <c r="A11" s="25" t="s">
        <v>106</v>
      </c>
      <c r="B11" s="6" t="s">
        <v>78</v>
      </c>
      <c r="C11" s="7">
        <v>5</v>
      </c>
      <c r="D11" s="8">
        <v>35</v>
      </c>
      <c r="E11" s="8">
        <v>38</v>
      </c>
      <c r="F11" s="82">
        <f t="shared" si="0"/>
        <v>73</v>
      </c>
      <c r="G11" s="34">
        <f t="shared" si="1"/>
        <v>68</v>
      </c>
      <c r="H11" s="31">
        <v>27505</v>
      </c>
      <c r="I11" s="37" t="s">
        <v>48</v>
      </c>
      <c r="J11" s="24">
        <f t="shared" si="2"/>
        <v>35.5</v>
      </c>
      <c r="V11" s="1" t="s">
        <v>16</v>
      </c>
      <c r="W11" s="1" t="s">
        <v>17</v>
      </c>
      <c r="X11" s="1" t="s">
        <v>18</v>
      </c>
      <c r="Z11"/>
      <c r="AA11"/>
      <c r="AB11" s="50"/>
      <c r="AC11"/>
      <c r="AD11"/>
      <c r="AE11"/>
      <c r="AF11"/>
      <c r="AG11"/>
    </row>
    <row r="12" spans="1:33" ht="20.25" thickBot="1">
      <c r="A12" s="25" t="s">
        <v>123</v>
      </c>
      <c r="B12" s="6" t="s">
        <v>78</v>
      </c>
      <c r="C12" s="7">
        <v>2</v>
      </c>
      <c r="D12" s="8">
        <v>40</v>
      </c>
      <c r="E12" s="8">
        <v>36</v>
      </c>
      <c r="F12" s="85">
        <f t="shared" si="0"/>
        <v>76</v>
      </c>
      <c r="G12" s="34">
        <f t="shared" si="1"/>
        <v>74</v>
      </c>
      <c r="H12" s="31">
        <v>28240</v>
      </c>
      <c r="I12" s="53" t="s">
        <v>43</v>
      </c>
      <c r="J12" s="24">
        <f t="shared" si="2"/>
        <v>35</v>
      </c>
      <c r="V12" s="1">
        <f>SUM(M12:U12)-C12*0.5</f>
        <v>-1</v>
      </c>
      <c r="W12" s="1">
        <f>SUM(P12:U12)-C12*0.33</f>
        <v>-0.66</v>
      </c>
      <c r="X12" s="1">
        <f>SUM(S12:U12)-C12*0.166</f>
        <v>-0.33200000000000002</v>
      </c>
      <c r="Z12"/>
      <c r="AA12"/>
      <c r="AB12" s="50"/>
      <c r="AC12"/>
      <c r="AD12"/>
      <c r="AE12"/>
      <c r="AF12"/>
      <c r="AG12"/>
    </row>
    <row r="13" spans="1:33" ht="19.5">
      <c r="A13" s="25" t="s">
        <v>125</v>
      </c>
      <c r="B13" s="6" t="s">
        <v>60</v>
      </c>
      <c r="C13" s="7">
        <v>1</v>
      </c>
      <c r="D13" s="8">
        <v>38</v>
      </c>
      <c r="E13" s="8">
        <v>39</v>
      </c>
      <c r="F13" s="8">
        <f t="shared" si="0"/>
        <v>77</v>
      </c>
      <c r="G13" s="34">
        <f t="shared" si="1"/>
        <v>76</v>
      </c>
      <c r="H13" s="31">
        <v>28522</v>
      </c>
      <c r="J13" s="24">
        <f t="shared" si="2"/>
        <v>38.5</v>
      </c>
      <c r="V13" s="1">
        <f>SUM(M13:U13)-C13*0.5</f>
        <v>-0.5</v>
      </c>
      <c r="W13" s="1">
        <f>SUM(P13:U13)-C13*0.33</f>
        <v>-0.33</v>
      </c>
      <c r="X13" s="1">
        <f>SUM(S13:U13)-C13*0.166</f>
        <v>-0.16600000000000001</v>
      </c>
    </row>
    <row r="14" spans="1:33" ht="19.5">
      <c r="A14" s="25" t="s">
        <v>130</v>
      </c>
      <c r="B14" s="6" t="s">
        <v>60</v>
      </c>
      <c r="C14" s="7">
        <v>5</v>
      </c>
      <c r="D14" s="8">
        <v>40</v>
      </c>
      <c r="E14" s="8">
        <v>41</v>
      </c>
      <c r="F14" s="8">
        <f t="shared" si="0"/>
        <v>81</v>
      </c>
      <c r="G14" s="34">
        <f t="shared" si="1"/>
        <v>76</v>
      </c>
      <c r="H14" s="31">
        <v>29104</v>
      </c>
      <c r="J14" s="24">
        <f t="shared" si="2"/>
        <v>38.5</v>
      </c>
      <c r="Z14"/>
      <c r="AA14"/>
      <c r="AB14" s="50"/>
      <c r="AC14"/>
      <c r="AD14"/>
      <c r="AE14"/>
      <c r="AF14"/>
      <c r="AG14"/>
    </row>
    <row r="15" spans="1:33" ht="19.5">
      <c r="A15" s="25" t="s">
        <v>116</v>
      </c>
      <c r="B15" s="6" t="s">
        <v>80</v>
      </c>
      <c r="C15" s="7">
        <v>4</v>
      </c>
      <c r="D15" s="8">
        <v>42</v>
      </c>
      <c r="E15" s="8">
        <v>41</v>
      </c>
      <c r="F15" s="8">
        <f t="shared" si="0"/>
        <v>83</v>
      </c>
      <c r="G15" s="34">
        <f t="shared" si="1"/>
        <v>79</v>
      </c>
      <c r="H15" s="31">
        <v>28020</v>
      </c>
      <c r="J15" s="24">
        <f t="shared" si="2"/>
        <v>39</v>
      </c>
      <c r="Z15"/>
      <c r="AA15"/>
      <c r="AB15" s="50"/>
      <c r="AC15"/>
      <c r="AD15"/>
      <c r="AE15"/>
      <c r="AF15"/>
      <c r="AG15"/>
    </row>
    <row r="16" spans="1:33" ht="19.5">
      <c r="A16" s="25" t="s">
        <v>117</v>
      </c>
      <c r="B16" s="6" t="s">
        <v>60</v>
      </c>
      <c r="C16" s="7">
        <v>5</v>
      </c>
      <c r="D16" s="8">
        <v>43</v>
      </c>
      <c r="E16" s="8">
        <v>41</v>
      </c>
      <c r="F16" s="8">
        <f t="shared" si="0"/>
        <v>84</v>
      </c>
      <c r="G16" s="34">
        <f t="shared" si="1"/>
        <v>79</v>
      </c>
      <c r="H16" s="31">
        <v>28075</v>
      </c>
      <c r="J16" s="24">
        <f t="shared" si="2"/>
        <v>38.5</v>
      </c>
      <c r="Z16"/>
      <c r="AA16"/>
      <c r="AB16" s="50"/>
      <c r="AC16"/>
      <c r="AD16"/>
      <c r="AE16"/>
      <c r="AF16"/>
      <c r="AG16"/>
    </row>
    <row r="17" spans="1:33" ht="19.5">
      <c r="A17" s="25" t="s">
        <v>131</v>
      </c>
      <c r="B17" s="6" t="s">
        <v>60</v>
      </c>
      <c r="C17" s="7">
        <v>4</v>
      </c>
      <c r="D17" s="8">
        <v>41</v>
      </c>
      <c r="E17" s="8">
        <v>43</v>
      </c>
      <c r="F17" s="8">
        <f t="shared" si="0"/>
        <v>84</v>
      </c>
      <c r="G17" s="34">
        <f t="shared" si="1"/>
        <v>80</v>
      </c>
      <c r="H17" s="31">
        <v>29151</v>
      </c>
      <c r="J17" s="24">
        <f t="shared" si="2"/>
        <v>41</v>
      </c>
      <c r="Z17"/>
      <c r="AA17"/>
      <c r="AB17" s="50"/>
      <c r="AC17"/>
      <c r="AD17"/>
      <c r="AE17"/>
      <c r="AF17"/>
      <c r="AG17"/>
    </row>
    <row r="18" spans="1:33" ht="19.5">
      <c r="A18" s="25" t="s">
        <v>127</v>
      </c>
      <c r="B18" s="6" t="s">
        <v>80</v>
      </c>
      <c r="C18" s="7">
        <v>2</v>
      </c>
      <c r="D18" s="8">
        <v>40</v>
      </c>
      <c r="E18" s="8">
        <v>44</v>
      </c>
      <c r="F18" s="8">
        <f t="shared" si="0"/>
        <v>84</v>
      </c>
      <c r="G18" s="34">
        <f t="shared" si="1"/>
        <v>82</v>
      </c>
      <c r="H18" s="31">
        <v>28682</v>
      </c>
      <c r="J18" s="24">
        <f t="shared" si="2"/>
        <v>43</v>
      </c>
    </row>
    <row r="19" spans="1:33" ht="19.5">
      <c r="A19" s="25" t="s">
        <v>111</v>
      </c>
      <c r="B19" s="6" t="s">
        <v>78</v>
      </c>
      <c r="C19" s="7">
        <v>7</v>
      </c>
      <c r="D19" s="8">
        <v>41</v>
      </c>
      <c r="E19" s="8">
        <v>45</v>
      </c>
      <c r="F19" s="8">
        <f t="shared" si="0"/>
        <v>86</v>
      </c>
      <c r="G19" s="34">
        <f t="shared" si="1"/>
        <v>79</v>
      </c>
      <c r="H19" s="31">
        <v>27697</v>
      </c>
      <c r="J19" s="24">
        <f t="shared" si="2"/>
        <v>41.5</v>
      </c>
      <c r="Z19"/>
      <c r="AA19"/>
      <c r="AB19" s="50"/>
      <c r="AC19"/>
      <c r="AD19"/>
      <c r="AE19"/>
      <c r="AF19"/>
      <c r="AG19"/>
    </row>
    <row r="20" spans="1:33" ht="19.5">
      <c r="A20" s="25" t="s">
        <v>120</v>
      </c>
      <c r="B20" s="6" t="s">
        <v>80</v>
      </c>
      <c r="C20" s="7">
        <v>6</v>
      </c>
      <c r="D20" s="8">
        <v>47</v>
      </c>
      <c r="E20" s="8">
        <v>40</v>
      </c>
      <c r="F20" s="8">
        <f t="shared" si="0"/>
        <v>87</v>
      </c>
      <c r="G20" s="34">
        <f t="shared" si="1"/>
        <v>81</v>
      </c>
      <c r="H20" s="31">
        <v>28210</v>
      </c>
      <c r="J20" s="24">
        <f t="shared" si="2"/>
        <v>37</v>
      </c>
      <c r="Z20"/>
      <c r="AA20"/>
      <c r="AB20" s="50"/>
      <c r="AC20"/>
      <c r="AD20"/>
      <c r="AE20"/>
      <c r="AF20"/>
      <c r="AG20"/>
    </row>
    <row r="21" spans="1:33" ht="19.5">
      <c r="A21" s="25" t="s">
        <v>119</v>
      </c>
      <c r="B21" s="6" t="s">
        <v>62</v>
      </c>
      <c r="C21" s="7">
        <v>7</v>
      </c>
      <c r="D21" s="8">
        <v>41</v>
      </c>
      <c r="E21" s="8">
        <v>46</v>
      </c>
      <c r="F21" s="8">
        <f t="shared" si="0"/>
        <v>87</v>
      </c>
      <c r="G21" s="34">
        <f t="shared" si="1"/>
        <v>80</v>
      </c>
      <c r="H21" s="31">
        <v>28088</v>
      </c>
      <c r="J21" s="24">
        <f t="shared" si="2"/>
        <v>42.5</v>
      </c>
      <c r="Z21"/>
      <c r="AA21"/>
      <c r="AB21" s="50"/>
      <c r="AC21"/>
      <c r="AD21"/>
      <c r="AE21"/>
      <c r="AF21"/>
      <c r="AG21"/>
    </row>
    <row r="22" spans="1:33" ht="19.5">
      <c r="A22" s="25" t="s">
        <v>129</v>
      </c>
      <c r="B22" s="6" t="s">
        <v>60</v>
      </c>
      <c r="C22" s="7">
        <v>7</v>
      </c>
      <c r="D22" s="8">
        <v>47</v>
      </c>
      <c r="E22" s="8">
        <v>41</v>
      </c>
      <c r="F22" s="8">
        <f t="shared" si="0"/>
        <v>88</v>
      </c>
      <c r="G22" s="34">
        <f t="shared" si="1"/>
        <v>81</v>
      </c>
      <c r="H22" s="31">
        <v>29031</v>
      </c>
      <c r="J22" s="24">
        <f t="shared" si="2"/>
        <v>37.5</v>
      </c>
    </row>
    <row r="23" spans="1:33" ht="19.5">
      <c r="A23" s="25" t="s">
        <v>109</v>
      </c>
      <c r="B23" s="6" t="s">
        <v>110</v>
      </c>
      <c r="C23" s="7">
        <v>10</v>
      </c>
      <c r="D23" s="8">
        <v>45</v>
      </c>
      <c r="E23" s="8">
        <v>43</v>
      </c>
      <c r="F23" s="8">
        <f t="shared" si="0"/>
        <v>88</v>
      </c>
      <c r="G23" s="34">
        <f t="shared" si="1"/>
        <v>78</v>
      </c>
      <c r="H23" s="31">
        <v>27613</v>
      </c>
      <c r="J23" s="24">
        <f t="shared" si="2"/>
        <v>38</v>
      </c>
      <c r="Z23"/>
      <c r="AA23"/>
      <c r="AB23" s="50"/>
      <c r="AC23"/>
      <c r="AD23"/>
      <c r="AE23"/>
      <c r="AF23"/>
      <c r="AG23"/>
    </row>
    <row r="24" spans="1:33" ht="19.5">
      <c r="A24" s="25" t="s">
        <v>115</v>
      </c>
      <c r="B24" s="6" t="s">
        <v>78</v>
      </c>
      <c r="C24" s="7">
        <v>9</v>
      </c>
      <c r="D24" s="8">
        <v>44</v>
      </c>
      <c r="E24" s="8">
        <v>44</v>
      </c>
      <c r="F24" s="8">
        <f t="shared" si="0"/>
        <v>88</v>
      </c>
      <c r="G24" s="34">
        <f t="shared" si="1"/>
        <v>79</v>
      </c>
      <c r="H24" s="31">
        <v>27932</v>
      </c>
      <c r="J24" s="24">
        <f t="shared" si="2"/>
        <v>39.5</v>
      </c>
      <c r="Z24"/>
      <c r="AA24"/>
      <c r="AB24" s="50"/>
      <c r="AC24"/>
      <c r="AD24"/>
      <c r="AE24"/>
      <c r="AF24"/>
      <c r="AG24"/>
    </row>
    <row r="25" spans="1:33" ht="19.5">
      <c r="A25" s="25" t="s">
        <v>97</v>
      </c>
      <c r="B25" s="6" t="s">
        <v>64</v>
      </c>
      <c r="C25" s="7">
        <v>7</v>
      </c>
      <c r="D25" s="8">
        <v>41</v>
      </c>
      <c r="E25" s="8">
        <v>47</v>
      </c>
      <c r="F25" s="8">
        <f t="shared" si="0"/>
        <v>88</v>
      </c>
      <c r="G25" s="34">
        <f t="shared" si="1"/>
        <v>81</v>
      </c>
      <c r="H25" s="31">
        <v>26334</v>
      </c>
      <c r="J25" s="24">
        <f t="shared" si="2"/>
        <v>43.5</v>
      </c>
      <c r="Z25"/>
      <c r="AA25"/>
      <c r="AB25" s="50"/>
      <c r="AC25"/>
      <c r="AD25"/>
      <c r="AE25"/>
      <c r="AF25"/>
      <c r="AG25"/>
    </row>
    <row r="26" spans="1:33" ht="20.25" thickBot="1">
      <c r="A26" s="25" t="s">
        <v>112</v>
      </c>
      <c r="B26" s="6" t="s">
        <v>78</v>
      </c>
      <c r="C26" s="7">
        <v>12</v>
      </c>
      <c r="D26" s="8">
        <v>43</v>
      </c>
      <c r="E26" s="8">
        <v>46</v>
      </c>
      <c r="F26" s="8">
        <f t="shared" si="0"/>
        <v>89</v>
      </c>
      <c r="G26" s="34">
        <f t="shared" si="1"/>
        <v>77</v>
      </c>
      <c r="H26" s="31">
        <v>27724</v>
      </c>
      <c r="J26" s="24">
        <f t="shared" si="2"/>
        <v>40</v>
      </c>
      <c r="Z26"/>
      <c r="AA26"/>
      <c r="AB26" s="50"/>
      <c r="AC26"/>
      <c r="AD26"/>
      <c r="AE26"/>
      <c r="AF26"/>
      <c r="AG26"/>
    </row>
    <row r="27" spans="1:33" ht="20.25" thickBot="1">
      <c r="A27" s="25" t="s">
        <v>121</v>
      </c>
      <c r="B27" s="6" t="s">
        <v>71</v>
      </c>
      <c r="C27" s="7">
        <v>19</v>
      </c>
      <c r="D27" s="8">
        <v>46</v>
      </c>
      <c r="E27" s="8">
        <v>45</v>
      </c>
      <c r="F27" s="8">
        <f t="shared" si="0"/>
        <v>91</v>
      </c>
      <c r="G27" s="83">
        <f t="shared" si="1"/>
        <v>72</v>
      </c>
      <c r="H27" s="31">
        <v>28216</v>
      </c>
      <c r="I27" s="52" t="s">
        <v>49</v>
      </c>
      <c r="J27" s="24">
        <f t="shared" si="2"/>
        <v>35.5</v>
      </c>
      <c r="Z27"/>
      <c r="AA27"/>
      <c r="AB27" s="50"/>
      <c r="AC27"/>
      <c r="AD27"/>
      <c r="AE27"/>
      <c r="AF27"/>
      <c r="AG27"/>
    </row>
    <row r="28" spans="1:33" ht="19.5">
      <c r="A28" s="25" t="s">
        <v>118</v>
      </c>
      <c r="B28" s="6" t="s">
        <v>110</v>
      </c>
      <c r="C28" s="7">
        <v>12</v>
      </c>
      <c r="D28" s="8">
        <v>43</v>
      </c>
      <c r="E28" s="8">
        <v>49</v>
      </c>
      <c r="F28" s="8">
        <f t="shared" si="0"/>
        <v>92</v>
      </c>
      <c r="G28" s="34">
        <f t="shared" si="1"/>
        <v>80</v>
      </c>
      <c r="H28" s="31">
        <v>28086</v>
      </c>
      <c r="J28" s="24">
        <f t="shared" si="2"/>
        <v>43</v>
      </c>
      <c r="Z28"/>
      <c r="AA28"/>
      <c r="AB28" s="50"/>
      <c r="AC28"/>
      <c r="AD28"/>
      <c r="AE28"/>
      <c r="AF28"/>
      <c r="AG28"/>
    </row>
    <row r="29" spans="1:33" ht="20.25" thickBot="1">
      <c r="A29" s="25" t="s">
        <v>128</v>
      </c>
      <c r="B29" s="6" t="s">
        <v>78</v>
      </c>
      <c r="C29" s="7">
        <v>15</v>
      </c>
      <c r="D29" s="8">
        <v>48</v>
      </c>
      <c r="E29" s="8">
        <v>45</v>
      </c>
      <c r="F29" s="8">
        <f t="shared" si="0"/>
        <v>93</v>
      </c>
      <c r="G29" s="34">
        <f t="shared" si="1"/>
        <v>78</v>
      </c>
      <c r="H29" s="31">
        <v>28930</v>
      </c>
      <c r="J29" s="24">
        <f t="shared" si="2"/>
        <v>37.5</v>
      </c>
      <c r="Z29"/>
      <c r="AA29"/>
      <c r="AB29" s="50"/>
      <c r="AC29"/>
      <c r="AD29"/>
      <c r="AE29"/>
      <c r="AF29"/>
      <c r="AG29"/>
    </row>
    <row r="30" spans="1:33" ht="20.25" thickBot="1">
      <c r="A30" s="25" t="s">
        <v>134</v>
      </c>
      <c r="B30" s="6" t="s">
        <v>78</v>
      </c>
      <c r="C30" s="7">
        <v>22</v>
      </c>
      <c r="D30" s="8">
        <v>46</v>
      </c>
      <c r="E30" s="8">
        <v>47</v>
      </c>
      <c r="F30" s="8">
        <f t="shared" si="0"/>
        <v>93</v>
      </c>
      <c r="G30" s="83">
        <f t="shared" si="1"/>
        <v>71</v>
      </c>
      <c r="H30" s="31">
        <v>29804</v>
      </c>
      <c r="I30" s="52" t="s">
        <v>237</v>
      </c>
      <c r="J30" s="24">
        <f t="shared" si="2"/>
        <v>36</v>
      </c>
      <c r="Z30"/>
      <c r="AA30"/>
      <c r="AB30" s="50"/>
      <c r="AC30"/>
      <c r="AD30"/>
      <c r="AE30"/>
      <c r="AF30"/>
      <c r="AG30"/>
    </row>
    <row r="31" spans="1:33" ht="19.5">
      <c r="A31" s="25" t="s">
        <v>132</v>
      </c>
      <c r="B31" s="6" t="s">
        <v>78</v>
      </c>
      <c r="C31" s="7">
        <v>23</v>
      </c>
      <c r="D31" s="8">
        <v>46</v>
      </c>
      <c r="E31" s="8">
        <v>53</v>
      </c>
      <c r="F31" s="8">
        <f t="shared" si="0"/>
        <v>99</v>
      </c>
      <c r="G31" s="34">
        <f t="shared" si="1"/>
        <v>76</v>
      </c>
      <c r="H31" s="31">
        <v>29231</v>
      </c>
      <c r="J31" s="48">
        <f t="shared" si="2"/>
        <v>41.5</v>
      </c>
    </row>
    <row r="32" spans="1:33" ht="19.5">
      <c r="A32" s="25" t="s">
        <v>96</v>
      </c>
      <c r="B32" s="6" t="s">
        <v>62</v>
      </c>
      <c r="C32" s="7">
        <v>29</v>
      </c>
      <c r="D32" s="8">
        <v>50</v>
      </c>
      <c r="E32" s="8">
        <v>51</v>
      </c>
      <c r="F32" s="8">
        <f t="shared" si="0"/>
        <v>101</v>
      </c>
      <c r="G32" s="34">
        <f t="shared" si="1"/>
        <v>72</v>
      </c>
      <c r="H32" s="31">
        <v>26324</v>
      </c>
      <c r="J32" s="48">
        <f t="shared" si="2"/>
        <v>36.5</v>
      </c>
    </row>
    <row r="33" spans="1:33" ht="19.5">
      <c r="A33" s="25" t="s">
        <v>103</v>
      </c>
      <c r="B33" s="6" t="s">
        <v>78</v>
      </c>
      <c r="C33" s="7">
        <v>19</v>
      </c>
      <c r="D33" s="8">
        <v>48</v>
      </c>
      <c r="E33" s="8">
        <v>53</v>
      </c>
      <c r="F33" s="8">
        <f t="shared" si="0"/>
        <v>101</v>
      </c>
      <c r="G33" s="34">
        <f t="shared" si="1"/>
        <v>82</v>
      </c>
      <c r="H33" s="31">
        <v>27291</v>
      </c>
      <c r="J33" s="48">
        <f t="shared" si="2"/>
        <v>43.5</v>
      </c>
      <c r="Z33"/>
      <c r="AA33"/>
      <c r="AB33" s="50"/>
      <c r="AC33"/>
      <c r="AD33"/>
      <c r="AE33"/>
      <c r="AF33"/>
      <c r="AG33"/>
    </row>
    <row r="34" spans="1:33" ht="19.5">
      <c r="A34" s="25" t="s">
        <v>107</v>
      </c>
      <c r="B34" s="6" t="s">
        <v>88</v>
      </c>
      <c r="C34" s="7">
        <v>20</v>
      </c>
      <c r="D34" s="8">
        <v>48</v>
      </c>
      <c r="E34" s="8">
        <v>54</v>
      </c>
      <c r="F34" s="8">
        <f t="shared" si="0"/>
        <v>102</v>
      </c>
      <c r="G34" s="34">
        <f t="shared" si="1"/>
        <v>82</v>
      </c>
      <c r="H34" s="31">
        <v>27510</v>
      </c>
      <c r="J34" s="48">
        <f t="shared" si="2"/>
        <v>44</v>
      </c>
      <c r="Z34"/>
      <c r="AA34"/>
      <c r="AB34" s="50"/>
      <c r="AC34"/>
      <c r="AD34"/>
      <c r="AE34"/>
      <c r="AF34"/>
      <c r="AG34"/>
    </row>
    <row r="35" spans="1:33" ht="19.5">
      <c r="A35" s="25" t="s">
        <v>113</v>
      </c>
      <c r="B35" s="6" t="s">
        <v>71</v>
      </c>
      <c r="C35" s="7">
        <v>28</v>
      </c>
      <c r="D35" s="8">
        <v>48</v>
      </c>
      <c r="E35" s="8">
        <v>55</v>
      </c>
      <c r="F35" s="8">
        <f t="shared" si="0"/>
        <v>103</v>
      </c>
      <c r="G35" s="34">
        <f t="shared" si="1"/>
        <v>75</v>
      </c>
      <c r="H35" s="31">
        <v>27747</v>
      </c>
      <c r="J35" s="48">
        <f t="shared" si="2"/>
        <v>41</v>
      </c>
      <c r="Z35"/>
      <c r="AA35"/>
      <c r="AB35" s="50"/>
      <c r="AC35"/>
      <c r="AD35"/>
      <c r="AE35"/>
      <c r="AF35"/>
      <c r="AG35"/>
    </row>
    <row r="36" spans="1:33" ht="19.5">
      <c r="A36" s="25" t="s">
        <v>101</v>
      </c>
      <c r="B36" s="6" t="s">
        <v>60</v>
      </c>
      <c r="C36" s="7">
        <v>18</v>
      </c>
      <c r="D36" s="8">
        <v>53</v>
      </c>
      <c r="E36" s="8">
        <v>51</v>
      </c>
      <c r="F36" s="8">
        <f t="shared" si="0"/>
        <v>104</v>
      </c>
      <c r="G36" s="34">
        <f t="shared" si="1"/>
        <v>86</v>
      </c>
      <c r="H36" s="31">
        <v>26907</v>
      </c>
      <c r="J36" s="48">
        <f t="shared" si="2"/>
        <v>42</v>
      </c>
      <c r="Z36"/>
      <c r="AA36"/>
      <c r="AB36" s="50"/>
      <c r="AC36"/>
      <c r="AD36"/>
      <c r="AE36"/>
      <c r="AF36"/>
      <c r="AG36"/>
    </row>
    <row r="37" spans="1:33" ht="19.5">
      <c r="A37" s="25" t="s">
        <v>105</v>
      </c>
      <c r="B37" s="6" t="s">
        <v>80</v>
      </c>
      <c r="C37" s="7">
        <v>19</v>
      </c>
      <c r="D37" s="8">
        <v>54</v>
      </c>
      <c r="E37" s="8">
        <v>53</v>
      </c>
      <c r="F37" s="8">
        <f t="shared" si="0"/>
        <v>107</v>
      </c>
      <c r="G37" s="34">
        <f t="shared" si="1"/>
        <v>88</v>
      </c>
      <c r="H37" s="31">
        <v>27490</v>
      </c>
      <c r="J37" s="48">
        <f t="shared" si="2"/>
        <v>43.5</v>
      </c>
    </row>
    <row r="38" spans="1:33" ht="19.5">
      <c r="A38" s="25" t="s">
        <v>98</v>
      </c>
      <c r="B38" s="6" t="s">
        <v>67</v>
      </c>
      <c r="C38" s="76" t="s">
        <v>8</v>
      </c>
      <c r="D38" s="8" t="s">
        <v>5</v>
      </c>
      <c r="E38" s="8" t="s">
        <v>228</v>
      </c>
      <c r="F38" s="8" t="s">
        <v>229</v>
      </c>
      <c r="G38" s="51" t="s">
        <v>8</v>
      </c>
      <c r="H38" s="31">
        <v>26606</v>
      </c>
      <c r="J38"/>
      <c r="Z38"/>
      <c r="AA38"/>
      <c r="AB38" s="50"/>
      <c r="AC38"/>
      <c r="AD38"/>
      <c r="AE38"/>
      <c r="AF38"/>
      <c r="AG38"/>
    </row>
    <row r="39" spans="1:33" ht="19.5">
      <c r="A39" s="25" t="s">
        <v>99</v>
      </c>
      <c r="B39" s="6" t="s">
        <v>88</v>
      </c>
      <c r="C39" s="76" t="s">
        <v>8</v>
      </c>
      <c r="D39" s="8" t="s">
        <v>5</v>
      </c>
      <c r="E39" s="8" t="s">
        <v>228</v>
      </c>
      <c r="F39" s="8" t="s">
        <v>229</v>
      </c>
      <c r="G39" s="51" t="s">
        <v>8</v>
      </c>
      <c r="H39" s="31">
        <v>26809</v>
      </c>
      <c r="J39"/>
    </row>
    <row r="40" spans="1:33" ht="19.5">
      <c r="A40" s="25" t="s">
        <v>100</v>
      </c>
      <c r="B40" s="6" t="s">
        <v>78</v>
      </c>
      <c r="C40" s="76" t="s">
        <v>8</v>
      </c>
      <c r="D40" s="8" t="s">
        <v>5</v>
      </c>
      <c r="E40" s="8" t="s">
        <v>228</v>
      </c>
      <c r="F40" s="8" t="s">
        <v>229</v>
      </c>
      <c r="G40" s="51" t="s">
        <v>8</v>
      </c>
      <c r="H40" s="31">
        <v>26822</v>
      </c>
      <c r="J40"/>
    </row>
    <row r="41" spans="1:33" ht="19.5">
      <c r="A41" s="25" t="s">
        <v>102</v>
      </c>
      <c r="B41" s="6" t="s">
        <v>62</v>
      </c>
      <c r="C41" s="76" t="s">
        <v>8</v>
      </c>
      <c r="D41" s="8" t="s">
        <v>5</v>
      </c>
      <c r="E41" s="8" t="s">
        <v>228</v>
      </c>
      <c r="F41" s="8" t="s">
        <v>229</v>
      </c>
      <c r="G41" s="51" t="s">
        <v>8</v>
      </c>
      <c r="H41" s="31">
        <v>27027</v>
      </c>
      <c r="J41"/>
    </row>
    <row r="42" spans="1:33" ht="19.5">
      <c r="A42" s="25" t="s">
        <v>104</v>
      </c>
      <c r="B42" s="6" t="s">
        <v>78</v>
      </c>
      <c r="C42" s="76" t="s">
        <v>8</v>
      </c>
      <c r="D42" s="8" t="s">
        <v>5</v>
      </c>
      <c r="E42" s="8" t="s">
        <v>228</v>
      </c>
      <c r="F42" s="8" t="s">
        <v>229</v>
      </c>
      <c r="G42" s="51" t="s">
        <v>8</v>
      </c>
      <c r="H42" s="31">
        <v>27313</v>
      </c>
      <c r="J42"/>
    </row>
    <row r="43" spans="1:33" ht="19.5">
      <c r="A43" s="25" t="s">
        <v>108</v>
      </c>
      <c r="B43" s="6" t="s">
        <v>88</v>
      </c>
      <c r="C43" s="76" t="s">
        <v>8</v>
      </c>
      <c r="D43" s="8" t="s">
        <v>5</v>
      </c>
      <c r="E43" s="8" t="s">
        <v>228</v>
      </c>
      <c r="F43" s="8" t="s">
        <v>229</v>
      </c>
      <c r="G43" s="51" t="s">
        <v>8</v>
      </c>
      <c r="H43" s="31">
        <v>27603</v>
      </c>
      <c r="J43"/>
    </row>
    <row r="44" spans="1:33" ht="19.5">
      <c r="A44" s="25" t="s">
        <v>114</v>
      </c>
      <c r="B44" s="6" t="s">
        <v>64</v>
      </c>
      <c r="C44" s="76" t="s">
        <v>8</v>
      </c>
      <c r="D44" s="8" t="s">
        <v>5</v>
      </c>
      <c r="E44" s="8" t="s">
        <v>228</v>
      </c>
      <c r="F44" s="8" t="s">
        <v>229</v>
      </c>
      <c r="G44" s="51" t="s">
        <v>8</v>
      </c>
      <c r="H44" s="31">
        <v>27857</v>
      </c>
      <c r="J44"/>
    </row>
    <row r="45" spans="1:33" ht="19.5">
      <c r="A45" s="25" t="s">
        <v>122</v>
      </c>
      <c r="B45" s="6" t="s">
        <v>80</v>
      </c>
      <c r="C45" s="76" t="s">
        <v>8</v>
      </c>
      <c r="D45" s="8" t="s">
        <v>5</v>
      </c>
      <c r="E45" s="8" t="s">
        <v>228</v>
      </c>
      <c r="F45" s="8" t="s">
        <v>229</v>
      </c>
      <c r="G45" s="51" t="s">
        <v>8</v>
      </c>
      <c r="H45" s="31">
        <v>28221</v>
      </c>
      <c r="J45"/>
    </row>
    <row r="46" spans="1:33" ht="19.5">
      <c r="A46" s="25" t="s">
        <v>124</v>
      </c>
      <c r="B46" s="6" t="s">
        <v>88</v>
      </c>
      <c r="C46" s="76" t="s">
        <v>8</v>
      </c>
      <c r="D46" s="8" t="s">
        <v>5</v>
      </c>
      <c r="E46" s="8" t="s">
        <v>228</v>
      </c>
      <c r="F46" s="8" t="s">
        <v>229</v>
      </c>
      <c r="G46" s="51" t="s">
        <v>8</v>
      </c>
      <c r="H46" s="31">
        <v>28270</v>
      </c>
      <c r="J46"/>
    </row>
    <row r="47" spans="1:33" ht="20.25" thickBot="1">
      <c r="A47" s="66" t="s">
        <v>126</v>
      </c>
      <c r="B47" s="67" t="s">
        <v>62</v>
      </c>
      <c r="C47" s="78" t="s">
        <v>8</v>
      </c>
      <c r="D47" s="69" t="s">
        <v>5</v>
      </c>
      <c r="E47" s="69" t="s">
        <v>228</v>
      </c>
      <c r="F47" s="69" t="s">
        <v>229</v>
      </c>
      <c r="G47" s="71" t="s">
        <v>8</v>
      </c>
      <c r="H47" s="70">
        <v>28676</v>
      </c>
      <c r="J47"/>
    </row>
    <row r="48" spans="1:33">
      <c r="J48"/>
    </row>
    <row r="49" spans="10:10">
      <c r="J49"/>
    </row>
  </sheetData>
  <sortState ref="A10:H37">
    <sortCondition ref="F10:F47"/>
    <sortCondition ref="E10:E47"/>
    <sortCondition ref="D10:D47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AI42"/>
  <sheetViews>
    <sheetView zoomScale="70" zoomScaleNormal="70" workbookViewId="0">
      <selection sqref="A1:G1"/>
    </sheetView>
  </sheetViews>
  <sheetFormatPr baseColWidth="10" defaultRowHeight="18.75"/>
  <cols>
    <col min="1" max="1" width="35.5703125" style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29" customWidth="1"/>
    <col min="9" max="9" width="10.28515625" style="35" bestFit="1" customWidth="1"/>
    <col min="10" max="10" width="11.42578125" style="2" customWidth="1"/>
    <col min="11" max="11" width="20.5703125" style="1" bestFit="1" customWidth="1"/>
    <col min="12" max="12" width="22.5703125" style="1" hidden="1" customWidth="1"/>
    <col min="13" max="22" width="3.28515625" style="1" hidden="1" customWidth="1"/>
    <col min="23" max="31" width="3.5703125" style="1" hidden="1" customWidth="1"/>
    <col min="32" max="32" width="3.28515625" style="1" hidden="1" customWidth="1"/>
    <col min="33" max="33" width="3.5703125" style="1" hidden="1" customWidth="1"/>
    <col min="34" max="35" width="0" style="1" hidden="1" customWidth="1"/>
    <col min="36" max="16384" width="11.42578125" style="1"/>
  </cols>
  <sheetData>
    <row r="1" spans="1:35" ht="30.75">
      <c r="A1" s="110" t="s">
        <v>6</v>
      </c>
      <c r="B1" s="110"/>
      <c r="C1" s="110"/>
      <c r="D1" s="110"/>
      <c r="E1" s="110"/>
      <c r="F1" s="110"/>
      <c r="G1" s="110"/>
    </row>
    <row r="2" spans="1:35" ht="30.75">
      <c r="A2" s="110" t="s">
        <v>7</v>
      </c>
      <c r="B2" s="110"/>
      <c r="C2" s="110"/>
      <c r="D2" s="110"/>
      <c r="E2" s="110"/>
      <c r="F2" s="110"/>
      <c r="G2" s="110"/>
    </row>
    <row r="3" spans="1:35" ht="25.5">
      <c r="A3" s="113" t="str">
        <f>'MID AMATEUR'!A3:G3</f>
        <v>SIERRA DE LOS PADRES</v>
      </c>
      <c r="B3" s="113"/>
      <c r="C3" s="113"/>
      <c r="D3" s="113"/>
      <c r="E3" s="113"/>
      <c r="F3" s="113"/>
      <c r="G3" s="113"/>
    </row>
    <row r="4" spans="1:35" ht="25.5">
      <c r="A4" s="113" t="str">
        <f>'PRE SENIOR'!A4:G4</f>
        <v>GOLF CLUB</v>
      </c>
      <c r="B4" s="113"/>
      <c r="C4" s="113"/>
      <c r="D4" s="113"/>
      <c r="E4" s="113"/>
      <c r="F4" s="113"/>
      <c r="G4" s="113"/>
    </row>
    <row r="5" spans="1:35" ht="20.25">
      <c r="A5" s="111" t="str">
        <f>'MID AMATEUR'!A5:G5</f>
        <v>7° FECHA DE MAYORES</v>
      </c>
      <c r="B5" s="111"/>
      <c r="C5" s="111"/>
      <c r="D5" s="111"/>
      <c r="E5" s="111"/>
      <c r="F5" s="111"/>
      <c r="G5" s="111"/>
    </row>
    <row r="6" spans="1:35" ht="19.5">
      <c r="A6" s="112" t="str">
        <f>'MID AMATEUR'!A6:G6</f>
        <v>DOS VUELTAS DE 9 HOYOS MEDAL PLAY</v>
      </c>
      <c r="B6" s="112"/>
      <c r="C6" s="112"/>
      <c r="D6" s="112"/>
      <c r="E6" s="112"/>
      <c r="F6" s="112"/>
      <c r="G6" s="112"/>
    </row>
    <row r="7" spans="1:35" ht="20.25" thickBot="1">
      <c r="A7" s="115" t="str">
        <f>'MID AMATEUR'!A7:E7</f>
        <v>DOMINGO 03 DE ABRIL DE 2022</v>
      </c>
      <c r="B7" s="115"/>
      <c r="C7" s="115"/>
      <c r="D7" s="115"/>
      <c r="E7" s="115"/>
      <c r="F7" s="115"/>
      <c r="G7" s="115"/>
      <c r="H7" s="32"/>
    </row>
    <row r="8" spans="1:35" ht="20.25" thickBot="1">
      <c r="A8" s="107" t="s">
        <v>22</v>
      </c>
      <c r="B8" s="108"/>
      <c r="C8" s="108"/>
      <c r="D8" s="108"/>
      <c r="E8" s="108"/>
      <c r="F8" s="108"/>
      <c r="G8" s="109"/>
    </row>
    <row r="9" spans="1:35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I9" s="39"/>
      <c r="J9" s="23" t="s">
        <v>15</v>
      </c>
    </row>
    <row r="10" spans="1:35" ht="20.25" thickBot="1">
      <c r="A10" s="25" t="s">
        <v>168</v>
      </c>
      <c r="B10" s="6" t="s">
        <v>64</v>
      </c>
      <c r="C10" s="7">
        <v>-3</v>
      </c>
      <c r="D10" s="8">
        <v>37</v>
      </c>
      <c r="E10" s="8">
        <v>37</v>
      </c>
      <c r="F10" s="85">
        <f t="shared" ref="F10:F35" si="0">SUM(D10+E10)</f>
        <v>74</v>
      </c>
      <c r="G10" s="34">
        <f t="shared" ref="G10:G35" si="1">(F10-C10)</f>
        <v>77</v>
      </c>
      <c r="H10" s="31">
        <v>26222</v>
      </c>
      <c r="I10" s="53" t="s">
        <v>24</v>
      </c>
      <c r="J10" s="24">
        <f t="shared" ref="J10:J14" si="2">(E10-C10*0.5)</f>
        <v>38.5</v>
      </c>
      <c r="L10"/>
      <c r="M10"/>
      <c r="N10" s="50"/>
      <c r="O10"/>
      <c r="P10"/>
      <c r="Q10"/>
      <c r="R10"/>
      <c r="S10"/>
    </row>
    <row r="11" spans="1:35" ht="20.25" thickBot="1">
      <c r="A11" s="25" t="s">
        <v>165</v>
      </c>
      <c r="B11" s="6" t="s">
        <v>78</v>
      </c>
      <c r="C11" s="7">
        <v>3</v>
      </c>
      <c r="D11" s="8">
        <v>37</v>
      </c>
      <c r="E11" s="8">
        <v>38</v>
      </c>
      <c r="F11" s="85">
        <f t="shared" si="0"/>
        <v>75</v>
      </c>
      <c r="G11" s="34">
        <f t="shared" si="1"/>
        <v>72</v>
      </c>
      <c r="H11" s="31">
        <v>25939</v>
      </c>
      <c r="I11" s="53" t="s">
        <v>29</v>
      </c>
      <c r="J11" s="24">
        <f t="shared" si="2"/>
        <v>36.5</v>
      </c>
      <c r="L11"/>
      <c r="M11" s="116" t="s">
        <v>52</v>
      </c>
      <c r="N11" s="117"/>
      <c r="O11" s="117"/>
      <c r="P11" s="117"/>
      <c r="Q11" s="117"/>
      <c r="R11" s="117"/>
      <c r="S11" s="117"/>
      <c r="T11" s="117"/>
      <c r="U11" s="117"/>
      <c r="W11" s="116" t="s">
        <v>52</v>
      </c>
      <c r="X11" s="117"/>
      <c r="Y11" s="117"/>
      <c r="Z11" s="117"/>
      <c r="AA11" s="117"/>
      <c r="AB11" s="117"/>
      <c r="AC11" s="117"/>
      <c r="AD11" s="117"/>
      <c r="AE11" s="117"/>
    </row>
    <row r="12" spans="1:35" ht="20.25" thickBot="1">
      <c r="A12" s="25" t="s">
        <v>156</v>
      </c>
      <c r="B12" s="6" t="s">
        <v>60</v>
      </c>
      <c r="C12" s="7">
        <v>0</v>
      </c>
      <c r="D12" s="8">
        <v>40</v>
      </c>
      <c r="E12" s="8">
        <v>37</v>
      </c>
      <c r="F12" s="85">
        <f t="shared" si="0"/>
        <v>77</v>
      </c>
      <c r="G12" s="34">
        <f t="shared" si="1"/>
        <v>77</v>
      </c>
      <c r="H12" s="31">
        <v>25144</v>
      </c>
      <c r="I12" s="53" t="s">
        <v>48</v>
      </c>
      <c r="J12" s="24">
        <f t="shared" si="2"/>
        <v>37</v>
      </c>
      <c r="L12" s="55" t="s">
        <v>0</v>
      </c>
      <c r="M12" s="55">
        <v>1</v>
      </c>
      <c r="N12" s="55">
        <v>2</v>
      </c>
      <c r="O12" s="55">
        <v>3</v>
      </c>
      <c r="P12" s="55">
        <v>4</v>
      </c>
      <c r="Q12" s="55">
        <v>5</v>
      </c>
      <c r="R12" s="55">
        <v>6</v>
      </c>
      <c r="S12" s="55">
        <v>7</v>
      </c>
      <c r="T12" s="55">
        <v>8</v>
      </c>
      <c r="U12" s="55">
        <v>9</v>
      </c>
      <c r="V12" s="56" t="s">
        <v>2</v>
      </c>
      <c r="W12" s="55">
        <v>10</v>
      </c>
      <c r="X12" s="55">
        <v>11</v>
      </c>
      <c r="Y12" s="55">
        <v>12</v>
      </c>
      <c r="Z12" s="55">
        <v>13</v>
      </c>
      <c r="AA12" s="55">
        <v>14</v>
      </c>
      <c r="AB12" s="55">
        <v>15</v>
      </c>
      <c r="AC12" s="55">
        <v>16</v>
      </c>
      <c r="AD12" s="55">
        <v>17</v>
      </c>
      <c r="AE12" s="55">
        <v>18</v>
      </c>
      <c r="AF12" s="56" t="s">
        <v>3</v>
      </c>
      <c r="AG12" s="55" t="s">
        <v>4</v>
      </c>
      <c r="AH12" s="55" t="s">
        <v>50</v>
      </c>
      <c r="AI12" s="55" t="s">
        <v>51</v>
      </c>
    </row>
    <row r="13" spans="1:35" ht="20.25" thickBot="1">
      <c r="A13" s="25" t="s">
        <v>166</v>
      </c>
      <c r="B13" s="6" t="s">
        <v>78</v>
      </c>
      <c r="C13" s="7">
        <v>4</v>
      </c>
      <c r="D13" s="8">
        <v>38</v>
      </c>
      <c r="E13" s="8">
        <v>39</v>
      </c>
      <c r="F13" s="8">
        <f t="shared" si="0"/>
        <v>77</v>
      </c>
      <c r="G13" s="34">
        <f t="shared" si="1"/>
        <v>73</v>
      </c>
      <c r="H13" s="31">
        <v>26007</v>
      </c>
      <c r="J13" s="24">
        <f t="shared" si="2"/>
        <v>37</v>
      </c>
      <c r="K13" s="72" t="s">
        <v>244</v>
      </c>
      <c r="L13" s="61"/>
      <c r="M13" s="58"/>
      <c r="N13" s="58"/>
      <c r="O13" s="58"/>
      <c r="P13" s="58"/>
      <c r="Q13" s="58"/>
      <c r="R13" s="58"/>
      <c r="S13" s="58"/>
      <c r="T13" s="58"/>
      <c r="U13" s="58"/>
      <c r="V13" s="59">
        <v>39</v>
      </c>
      <c r="W13" s="58"/>
      <c r="X13" s="58"/>
      <c r="Y13" s="58"/>
      <c r="Z13" s="60"/>
      <c r="AA13" s="60"/>
      <c r="AB13" s="60"/>
      <c r="AC13" s="60"/>
      <c r="AD13" s="60"/>
      <c r="AE13" s="60"/>
      <c r="AF13" s="59">
        <v>37</v>
      </c>
      <c r="AG13" s="58">
        <f>SUM(V13+AF13)</f>
        <v>76</v>
      </c>
      <c r="AH13" s="60">
        <f>SUM(Z13:AE13)</f>
        <v>0</v>
      </c>
      <c r="AI13" s="58">
        <f>SUM(AC13:AE13)</f>
        <v>0</v>
      </c>
    </row>
    <row r="14" spans="1:35" ht="20.25" thickBot="1">
      <c r="A14" s="25" t="s">
        <v>143</v>
      </c>
      <c r="B14" s="6" t="s">
        <v>78</v>
      </c>
      <c r="C14" s="7">
        <v>12</v>
      </c>
      <c r="D14" s="8">
        <v>42</v>
      </c>
      <c r="E14" s="8">
        <v>42</v>
      </c>
      <c r="F14" s="8">
        <f t="shared" si="0"/>
        <v>84</v>
      </c>
      <c r="G14" s="83">
        <f t="shared" si="1"/>
        <v>72</v>
      </c>
      <c r="H14" s="31">
        <v>23632</v>
      </c>
      <c r="I14" s="52" t="s">
        <v>54</v>
      </c>
      <c r="J14" s="24">
        <f t="shared" si="2"/>
        <v>36</v>
      </c>
      <c r="L14" s="57"/>
      <c r="M14" s="58"/>
      <c r="N14" s="58"/>
      <c r="O14" s="58"/>
      <c r="P14" s="58"/>
      <c r="Q14" s="58"/>
      <c r="R14" s="58"/>
      <c r="S14" s="58"/>
      <c r="T14" s="58"/>
      <c r="U14" s="58"/>
      <c r="V14" s="59">
        <v>39</v>
      </c>
      <c r="W14" s="58"/>
      <c r="X14" s="58"/>
      <c r="Y14" s="58"/>
      <c r="Z14" s="60"/>
      <c r="AA14" s="60"/>
      <c r="AB14" s="60"/>
      <c r="AC14" s="60"/>
      <c r="AD14" s="60"/>
      <c r="AE14" s="60"/>
      <c r="AF14" s="59">
        <v>37</v>
      </c>
      <c r="AG14" s="58">
        <f>SUM(V14+AF14)</f>
        <v>76</v>
      </c>
      <c r="AH14" s="60">
        <f>SUM(Z14:AE14)</f>
        <v>0</v>
      </c>
      <c r="AI14" s="58">
        <f>SUM(AC14:AE14)</f>
        <v>0</v>
      </c>
    </row>
    <row r="15" spans="1:35" ht="19.5">
      <c r="A15" s="25" t="s">
        <v>153</v>
      </c>
      <c r="B15" s="6" t="s">
        <v>78</v>
      </c>
      <c r="C15" s="7">
        <v>7</v>
      </c>
      <c r="D15" s="8">
        <v>42</v>
      </c>
      <c r="E15" s="8">
        <v>43</v>
      </c>
      <c r="F15" s="8">
        <f t="shared" si="0"/>
        <v>85</v>
      </c>
      <c r="G15" s="34">
        <f t="shared" si="1"/>
        <v>78</v>
      </c>
      <c r="H15" s="31">
        <v>24944</v>
      </c>
      <c r="J15" s="24">
        <f t="shared" ref="J15:J35" si="3">(E15-C15*0.5)</f>
        <v>39.5</v>
      </c>
    </row>
    <row r="16" spans="1:35" ht="19.5">
      <c r="A16" s="25" t="s">
        <v>150</v>
      </c>
      <c r="B16" s="6" t="s">
        <v>71</v>
      </c>
      <c r="C16" s="7">
        <v>7</v>
      </c>
      <c r="D16" s="8">
        <v>41</v>
      </c>
      <c r="E16" s="8">
        <v>44</v>
      </c>
      <c r="F16" s="8">
        <f t="shared" si="0"/>
        <v>85</v>
      </c>
      <c r="G16" s="34">
        <f t="shared" si="1"/>
        <v>78</v>
      </c>
      <c r="H16" s="31">
        <v>24765</v>
      </c>
      <c r="J16" s="24">
        <f t="shared" si="3"/>
        <v>40.5</v>
      </c>
      <c r="L16"/>
      <c r="M16"/>
      <c r="N16" s="50"/>
      <c r="O16"/>
      <c r="P16"/>
      <c r="Q16"/>
      <c r="R16"/>
      <c r="S16"/>
    </row>
    <row r="17" spans="1:19" ht="19.5">
      <c r="A17" s="25" t="s">
        <v>160</v>
      </c>
      <c r="B17" s="6" t="s">
        <v>78</v>
      </c>
      <c r="C17" s="7">
        <v>7</v>
      </c>
      <c r="D17" s="8">
        <v>41</v>
      </c>
      <c r="E17" s="8">
        <v>44</v>
      </c>
      <c r="F17" s="8">
        <f t="shared" si="0"/>
        <v>85</v>
      </c>
      <c r="G17" s="34">
        <f t="shared" si="1"/>
        <v>78</v>
      </c>
      <c r="H17" s="31">
        <v>25455</v>
      </c>
      <c r="J17" s="24">
        <f t="shared" si="3"/>
        <v>40.5</v>
      </c>
      <c r="L17"/>
      <c r="M17"/>
      <c r="N17" s="50"/>
      <c r="O17"/>
      <c r="P17"/>
      <c r="Q17"/>
      <c r="R17"/>
      <c r="S17"/>
    </row>
    <row r="18" spans="1:19" ht="19.5">
      <c r="A18" s="25" t="s">
        <v>163</v>
      </c>
      <c r="B18" s="6" t="s">
        <v>62</v>
      </c>
      <c r="C18" s="7">
        <v>4</v>
      </c>
      <c r="D18" s="8">
        <v>42</v>
      </c>
      <c r="E18" s="8">
        <v>44</v>
      </c>
      <c r="F18" s="8">
        <f t="shared" si="0"/>
        <v>86</v>
      </c>
      <c r="G18" s="34">
        <f t="shared" si="1"/>
        <v>82</v>
      </c>
      <c r="H18" s="31">
        <v>25621</v>
      </c>
      <c r="J18" s="24">
        <f t="shared" si="3"/>
        <v>42</v>
      </c>
    </row>
    <row r="19" spans="1:19" ht="19.5">
      <c r="A19" s="25" t="s">
        <v>139</v>
      </c>
      <c r="B19" s="6" t="s">
        <v>67</v>
      </c>
      <c r="C19" s="7">
        <v>6</v>
      </c>
      <c r="D19" s="8">
        <v>40</v>
      </c>
      <c r="E19" s="8">
        <v>48</v>
      </c>
      <c r="F19" s="8">
        <f t="shared" si="0"/>
        <v>88</v>
      </c>
      <c r="G19" s="34">
        <f t="shared" si="1"/>
        <v>82</v>
      </c>
      <c r="H19" s="31">
        <v>23045</v>
      </c>
      <c r="J19" s="24">
        <f t="shared" si="3"/>
        <v>45</v>
      </c>
    </row>
    <row r="20" spans="1:19" ht="19.5">
      <c r="A20" s="25" t="s">
        <v>167</v>
      </c>
      <c r="B20" s="6" t="s">
        <v>62</v>
      </c>
      <c r="C20" s="7">
        <v>10</v>
      </c>
      <c r="D20" s="8">
        <v>46</v>
      </c>
      <c r="E20" s="8">
        <v>43</v>
      </c>
      <c r="F20" s="8">
        <f t="shared" si="0"/>
        <v>89</v>
      </c>
      <c r="G20" s="34">
        <f t="shared" si="1"/>
        <v>79</v>
      </c>
      <c r="H20" s="31">
        <v>26053</v>
      </c>
      <c r="J20" s="24">
        <f t="shared" si="3"/>
        <v>38</v>
      </c>
      <c r="L20"/>
      <c r="M20"/>
      <c r="N20" s="50"/>
      <c r="O20"/>
      <c r="P20"/>
      <c r="Q20"/>
      <c r="R20"/>
      <c r="S20"/>
    </row>
    <row r="21" spans="1:19" ht="19.5">
      <c r="A21" s="25" t="s">
        <v>149</v>
      </c>
      <c r="B21" s="6" t="s">
        <v>64</v>
      </c>
      <c r="C21" s="7">
        <v>16</v>
      </c>
      <c r="D21" s="8">
        <v>47</v>
      </c>
      <c r="E21" s="8">
        <v>48</v>
      </c>
      <c r="F21" s="8">
        <f t="shared" si="0"/>
        <v>95</v>
      </c>
      <c r="G21" s="34">
        <f t="shared" si="1"/>
        <v>79</v>
      </c>
      <c r="H21" s="31">
        <v>24521</v>
      </c>
      <c r="J21" s="24">
        <f t="shared" si="3"/>
        <v>40</v>
      </c>
      <c r="L21"/>
      <c r="M21"/>
      <c r="N21" s="50"/>
      <c r="O21"/>
      <c r="P21"/>
      <c r="Q21"/>
      <c r="R21"/>
      <c r="S21"/>
    </row>
    <row r="22" spans="1:19" ht="19.5">
      <c r="A22" s="25" t="s">
        <v>144</v>
      </c>
      <c r="B22" s="6" t="s">
        <v>88</v>
      </c>
      <c r="C22" s="7">
        <v>16</v>
      </c>
      <c r="D22" s="8">
        <v>46</v>
      </c>
      <c r="E22" s="8">
        <v>51</v>
      </c>
      <c r="F22" s="8">
        <f t="shared" si="0"/>
        <v>97</v>
      </c>
      <c r="G22" s="34">
        <f t="shared" si="1"/>
        <v>81</v>
      </c>
      <c r="H22" s="31">
        <v>23839</v>
      </c>
      <c r="J22" s="24">
        <f t="shared" si="3"/>
        <v>43</v>
      </c>
    </row>
    <row r="23" spans="1:19" ht="19.5">
      <c r="A23" s="25" t="s">
        <v>162</v>
      </c>
      <c r="B23" s="6" t="s">
        <v>88</v>
      </c>
      <c r="C23" s="7">
        <v>21</v>
      </c>
      <c r="D23" s="8">
        <v>50</v>
      </c>
      <c r="E23" s="8">
        <v>49</v>
      </c>
      <c r="F23" s="8">
        <f t="shared" si="0"/>
        <v>99</v>
      </c>
      <c r="G23" s="34">
        <f t="shared" si="1"/>
        <v>78</v>
      </c>
      <c r="H23" s="31">
        <v>25613</v>
      </c>
      <c r="J23" s="24">
        <f t="shared" si="3"/>
        <v>38.5</v>
      </c>
      <c r="L23"/>
      <c r="M23"/>
      <c r="N23" s="50"/>
      <c r="O23"/>
      <c r="P23"/>
      <c r="Q23"/>
      <c r="R23"/>
      <c r="S23"/>
    </row>
    <row r="24" spans="1:19" ht="20.25" thickBot="1">
      <c r="A24" s="25" t="s">
        <v>148</v>
      </c>
      <c r="B24" s="6" t="s">
        <v>95</v>
      </c>
      <c r="C24" s="7">
        <v>14</v>
      </c>
      <c r="D24" s="8">
        <v>50</v>
      </c>
      <c r="E24" s="8">
        <v>50</v>
      </c>
      <c r="F24" s="8">
        <f t="shared" si="0"/>
        <v>100</v>
      </c>
      <c r="G24" s="34">
        <f t="shared" si="1"/>
        <v>86</v>
      </c>
      <c r="H24" s="31">
        <v>24241</v>
      </c>
      <c r="J24" s="24">
        <f t="shared" si="3"/>
        <v>43</v>
      </c>
      <c r="L24"/>
      <c r="M24"/>
      <c r="N24" s="50"/>
      <c r="O24"/>
      <c r="P24"/>
      <c r="Q24"/>
      <c r="R24"/>
      <c r="S24"/>
    </row>
    <row r="25" spans="1:19" ht="20.25" thickBot="1">
      <c r="A25" s="25" t="s">
        <v>140</v>
      </c>
      <c r="B25" s="6" t="s">
        <v>60</v>
      </c>
      <c r="C25" s="7">
        <v>28</v>
      </c>
      <c r="D25" s="8">
        <v>50</v>
      </c>
      <c r="E25" s="8">
        <v>51</v>
      </c>
      <c r="F25" s="8">
        <f t="shared" si="0"/>
        <v>101</v>
      </c>
      <c r="G25" s="83">
        <f t="shared" si="1"/>
        <v>73</v>
      </c>
      <c r="H25" s="31">
        <v>23376</v>
      </c>
      <c r="I25" s="52" t="s">
        <v>44</v>
      </c>
      <c r="J25" s="24">
        <f t="shared" si="3"/>
        <v>37</v>
      </c>
      <c r="K25" s="72" t="s">
        <v>245</v>
      </c>
      <c r="L25"/>
      <c r="M25"/>
      <c r="N25" s="50"/>
      <c r="O25"/>
      <c r="P25"/>
      <c r="Q25"/>
      <c r="R25"/>
      <c r="S25"/>
    </row>
    <row r="26" spans="1:19" ht="19.5">
      <c r="A26" s="25" t="s">
        <v>141</v>
      </c>
      <c r="B26" s="6" t="s">
        <v>110</v>
      </c>
      <c r="C26" s="7">
        <v>18</v>
      </c>
      <c r="D26" s="8">
        <v>46</v>
      </c>
      <c r="E26" s="8">
        <v>55</v>
      </c>
      <c r="F26" s="8">
        <f t="shared" si="0"/>
        <v>101</v>
      </c>
      <c r="G26" s="34">
        <f t="shared" si="1"/>
        <v>83</v>
      </c>
      <c r="H26" s="31">
        <v>23449</v>
      </c>
      <c r="J26" s="24">
        <f t="shared" si="3"/>
        <v>46</v>
      </c>
      <c r="L26"/>
      <c r="M26"/>
      <c r="N26" s="50"/>
      <c r="O26"/>
      <c r="P26"/>
      <c r="Q26"/>
      <c r="R26"/>
      <c r="S26"/>
    </row>
    <row r="27" spans="1:19" ht="19.5">
      <c r="A27" s="25" t="s">
        <v>155</v>
      </c>
      <c r="B27" s="6" t="s">
        <v>110</v>
      </c>
      <c r="C27" s="7">
        <v>17</v>
      </c>
      <c r="D27" s="8">
        <v>52</v>
      </c>
      <c r="E27" s="8">
        <v>51</v>
      </c>
      <c r="F27" s="8">
        <f t="shared" si="0"/>
        <v>103</v>
      </c>
      <c r="G27" s="34">
        <f t="shared" si="1"/>
        <v>86</v>
      </c>
      <c r="H27" s="31">
        <v>25107</v>
      </c>
      <c r="J27" s="24">
        <f t="shared" si="3"/>
        <v>42.5</v>
      </c>
      <c r="L27"/>
      <c r="M27"/>
      <c r="N27" s="50"/>
      <c r="O27"/>
      <c r="P27"/>
      <c r="Q27"/>
      <c r="R27"/>
      <c r="S27"/>
    </row>
    <row r="28" spans="1:19" ht="19.5">
      <c r="A28" s="25" t="s">
        <v>169</v>
      </c>
      <c r="B28" s="6" t="s">
        <v>60</v>
      </c>
      <c r="C28" s="7">
        <v>24</v>
      </c>
      <c r="D28" s="8">
        <v>51</v>
      </c>
      <c r="E28" s="8">
        <v>55</v>
      </c>
      <c r="F28" s="8">
        <f t="shared" si="0"/>
        <v>106</v>
      </c>
      <c r="G28" s="34">
        <f t="shared" si="1"/>
        <v>82</v>
      </c>
      <c r="H28" s="31">
        <v>26263</v>
      </c>
      <c r="J28" s="24">
        <f t="shared" si="3"/>
        <v>43</v>
      </c>
      <c r="L28"/>
      <c r="M28"/>
      <c r="N28" s="50"/>
      <c r="O28"/>
      <c r="P28"/>
      <c r="Q28"/>
      <c r="R28"/>
      <c r="S28"/>
    </row>
    <row r="29" spans="1:19" ht="19.5">
      <c r="A29" s="25" t="s">
        <v>164</v>
      </c>
      <c r="B29" s="6" t="s">
        <v>78</v>
      </c>
      <c r="C29" s="7">
        <v>22</v>
      </c>
      <c r="D29" s="8">
        <v>54</v>
      </c>
      <c r="E29" s="8">
        <v>53</v>
      </c>
      <c r="F29" s="8">
        <f t="shared" si="0"/>
        <v>107</v>
      </c>
      <c r="G29" s="34">
        <f t="shared" si="1"/>
        <v>85</v>
      </c>
      <c r="H29" s="31">
        <v>25737</v>
      </c>
      <c r="J29" s="24">
        <f t="shared" si="3"/>
        <v>42</v>
      </c>
      <c r="L29"/>
      <c r="M29"/>
      <c r="N29" s="50"/>
      <c r="O29"/>
      <c r="P29"/>
      <c r="Q29"/>
      <c r="R29"/>
      <c r="S29"/>
    </row>
    <row r="30" spans="1:19" ht="19.5">
      <c r="A30" s="25" t="s">
        <v>146</v>
      </c>
      <c r="B30" s="6" t="s">
        <v>88</v>
      </c>
      <c r="C30" s="7">
        <v>28</v>
      </c>
      <c r="D30" s="8">
        <v>53</v>
      </c>
      <c r="E30" s="8">
        <v>55</v>
      </c>
      <c r="F30" s="8">
        <f t="shared" si="0"/>
        <v>108</v>
      </c>
      <c r="G30" s="34">
        <f t="shared" si="1"/>
        <v>80</v>
      </c>
      <c r="H30" s="31">
        <v>23974</v>
      </c>
      <c r="J30" s="48">
        <f t="shared" si="3"/>
        <v>41</v>
      </c>
      <c r="L30"/>
      <c r="M30"/>
      <c r="N30" s="50"/>
      <c r="O30"/>
      <c r="P30"/>
      <c r="Q30"/>
      <c r="R30"/>
      <c r="S30"/>
    </row>
    <row r="31" spans="1:19" ht="19.5">
      <c r="A31" s="25" t="s">
        <v>159</v>
      </c>
      <c r="B31" s="6" t="s">
        <v>78</v>
      </c>
      <c r="C31" s="7">
        <v>22</v>
      </c>
      <c r="D31" s="8">
        <v>57</v>
      </c>
      <c r="E31" s="8">
        <v>54</v>
      </c>
      <c r="F31" s="8">
        <f t="shared" si="0"/>
        <v>111</v>
      </c>
      <c r="G31" s="34">
        <f t="shared" si="1"/>
        <v>89</v>
      </c>
      <c r="H31" s="31">
        <v>25427</v>
      </c>
      <c r="J31" s="48">
        <f t="shared" si="3"/>
        <v>43</v>
      </c>
    </row>
    <row r="32" spans="1:19" ht="19.5">
      <c r="A32" s="25" t="s">
        <v>158</v>
      </c>
      <c r="B32" s="6" t="s">
        <v>71</v>
      </c>
      <c r="C32" s="7">
        <v>33</v>
      </c>
      <c r="D32" s="8">
        <v>57</v>
      </c>
      <c r="E32" s="8">
        <v>62</v>
      </c>
      <c r="F32" s="8">
        <f t="shared" si="0"/>
        <v>119</v>
      </c>
      <c r="G32" s="34">
        <f t="shared" si="1"/>
        <v>86</v>
      </c>
      <c r="H32" s="31">
        <v>25388</v>
      </c>
      <c r="J32" s="48">
        <f t="shared" si="3"/>
        <v>45.5</v>
      </c>
      <c r="L32"/>
      <c r="M32"/>
      <c r="N32" s="50"/>
      <c r="O32"/>
      <c r="P32"/>
      <c r="Q32"/>
      <c r="R32"/>
      <c r="S32"/>
    </row>
    <row r="33" spans="1:19" ht="19.5">
      <c r="A33" s="25" t="s">
        <v>161</v>
      </c>
      <c r="B33" s="6" t="s">
        <v>88</v>
      </c>
      <c r="C33" s="7">
        <v>34</v>
      </c>
      <c r="D33" s="8">
        <v>62</v>
      </c>
      <c r="E33" s="8">
        <v>58</v>
      </c>
      <c r="F33" s="8">
        <f t="shared" si="0"/>
        <v>120</v>
      </c>
      <c r="G33" s="34">
        <f t="shared" si="1"/>
        <v>86</v>
      </c>
      <c r="H33" s="31">
        <v>25542</v>
      </c>
      <c r="J33" s="48">
        <f t="shared" si="3"/>
        <v>41</v>
      </c>
      <c r="L33"/>
      <c r="M33"/>
      <c r="N33" s="50"/>
      <c r="O33"/>
      <c r="P33"/>
      <c r="Q33"/>
      <c r="R33"/>
      <c r="S33"/>
    </row>
    <row r="34" spans="1:19" ht="19.5">
      <c r="A34" s="25" t="s">
        <v>157</v>
      </c>
      <c r="B34" s="6" t="s">
        <v>88</v>
      </c>
      <c r="C34" s="7">
        <v>35</v>
      </c>
      <c r="D34" s="8">
        <v>60</v>
      </c>
      <c r="E34" s="8">
        <v>62</v>
      </c>
      <c r="F34" s="8">
        <f t="shared" si="0"/>
        <v>122</v>
      </c>
      <c r="G34" s="34">
        <f t="shared" si="1"/>
        <v>87</v>
      </c>
      <c r="H34" s="31">
        <v>25231</v>
      </c>
      <c r="J34" s="48">
        <f t="shared" si="3"/>
        <v>44.5</v>
      </c>
      <c r="L34"/>
      <c r="M34"/>
      <c r="N34" s="50"/>
      <c r="O34"/>
      <c r="P34"/>
      <c r="Q34"/>
      <c r="R34"/>
      <c r="S34"/>
    </row>
    <row r="35" spans="1:19" ht="19.5">
      <c r="A35" s="25" t="s">
        <v>136</v>
      </c>
      <c r="B35" s="6" t="s">
        <v>71</v>
      </c>
      <c r="C35" s="7">
        <v>32</v>
      </c>
      <c r="D35" s="8">
        <v>59</v>
      </c>
      <c r="E35" s="8">
        <v>68</v>
      </c>
      <c r="F35" s="8">
        <f t="shared" si="0"/>
        <v>127</v>
      </c>
      <c r="G35" s="34">
        <f t="shared" si="1"/>
        <v>95</v>
      </c>
      <c r="H35" s="31">
        <v>22808</v>
      </c>
      <c r="J35" s="48">
        <f t="shared" si="3"/>
        <v>52</v>
      </c>
    </row>
    <row r="36" spans="1:19" ht="19.5">
      <c r="A36" s="75" t="s">
        <v>137</v>
      </c>
      <c r="B36" s="6" t="s">
        <v>138</v>
      </c>
      <c r="C36" s="76" t="s">
        <v>8</v>
      </c>
      <c r="D36" s="77" t="s">
        <v>8</v>
      </c>
      <c r="E36" s="77" t="s">
        <v>8</v>
      </c>
      <c r="F36" s="77" t="s">
        <v>8</v>
      </c>
      <c r="G36" s="51" t="s">
        <v>8</v>
      </c>
      <c r="H36" s="31">
        <v>22838</v>
      </c>
      <c r="J36" s="1"/>
    </row>
    <row r="37" spans="1:19" ht="19.5">
      <c r="A37" s="75" t="s">
        <v>142</v>
      </c>
      <c r="B37" s="6" t="s">
        <v>60</v>
      </c>
      <c r="C37" s="76" t="s">
        <v>8</v>
      </c>
      <c r="D37" s="77" t="s">
        <v>8</v>
      </c>
      <c r="E37" s="77" t="s">
        <v>8</v>
      </c>
      <c r="F37" s="77" t="s">
        <v>8</v>
      </c>
      <c r="G37" s="51" t="s">
        <v>8</v>
      </c>
      <c r="H37" s="31">
        <v>23459</v>
      </c>
      <c r="J37" s="1"/>
    </row>
    <row r="38" spans="1:19" ht="19.5">
      <c r="A38" s="25" t="s">
        <v>135</v>
      </c>
      <c r="B38" s="6" t="s">
        <v>67</v>
      </c>
      <c r="C38" s="76" t="s">
        <v>8</v>
      </c>
      <c r="D38" s="8" t="s">
        <v>5</v>
      </c>
      <c r="E38" s="8" t="s">
        <v>228</v>
      </c>
      <c r="F38" s="8" t="s">
        <v>229</v>
      </c>
      <c r="G38" s="51" t="s">
        <v>8</v>
      </c>
      <c r="H38" s="31">
        <v>22679</v>
      </c>
      <c r="J38" s="1"/>
    </row>
    <row r="39" spans="1:19" ht="19.5">
      <c r="A39" s="25" t="s">
        <v>145</v>
      </c>
      <c r="B39" s="6" t="s">
        <v>88</v>
      </c>
      <c r="C39" s="76" t="s">
        <v>8</v>
      </c>
      <c r="D39" s="8" t="s">
        <v>5</v>
      </c>
      <c r="E39" s="8" t="s">
        <v>228</v>
      </c>
      <c r="F39" s="8" t="s">
        <v>229</v>
      </c>
      <c r="G39" s="51" t="s">
        <v>8</v>
      </c>
      <c r="H39" s="31">
        <v>23949</v>
      </c>
      <c r="J39" s="1"/>
    </row>
    <row r="40" spans="1:19" ht="19.5">
      <c r="A40" s="25" t="s">
        <v>147</v>
      </c>
      <c r="B40" s="6" t="s">
        <v>88</v>
      </c>
      <c r="C40" s="76" t="s">
        <v>8</v>
      </c>
      <c r="D40" s="8" t="s">
        <v>5</v>
      </c>
      <c r="E40" s="8" t="s">
        <v>228</v>
      </c>
      <c r="F40" s="8" t="s">
        <v>229</v>
      </c>
      <c r="G40" s="51" t="s">
        <v>8</v>
      </c>
      <c r="H40" s="31">
        <v>24009</v>
      </c>
      <c r="J40" s="1"/>
    </row>
    <row r="41" spans="1:19" ht="19.5">
      <c r="A41" s="25" t="s">
        <v>151</v>
      </c>
      <c r="B41" s="6" t="s">
        <v>152</v>
      </c>
      <c r="C41" s="76" t="s">
        <v>8</v>
      </c>
      <c r="D41" s="8" t="s">
        <v>5</v>
      </c>
      <c r="E41" s="8" t="s">
        <v>228</v>
      </c>
      <c r="F41" s="8" t="s">
        <v>229</v>
      </c>
      <c r="G41" s="51" t="s">
        <v>8</v>
      </c>
      <c r="H41" s="31">
        <v>24910</v>
      </c>
      <c r="J41" s="1"/>
    </row>
    <row r="42" spans="1:19" ht="20.25" thickBot="1">
      <c r="A42" s="66" t="s">
        <v>154</v>
      </c>
      <c r="B42" s="67" t="s">
        <v>62</v>
      </c>
      <c r="C42" s="78" t="s">
        <v>8</v>
      </c>
      <c r="D42" s="69" t="s">
        <v>5</v>
      </c>
      <c r="E42" s="69" t="s">
        <v>228</v>
      </c>
      <c r="F42" s="69" t="s">
        <v>229</v>
      </c>
      <c r="G42" s="71" t="s">
        <v>8</v>
      </c>
      <c r="H42" s="70">
        <v>25046</v>
      </c>
      <c r="J42" s="1"/>
    </row>
  </sheetData>
  <sortState ref="A10:H35">
    <sortCondition ref="F10:F42"/>
    <sortCondition ref="E10:E42"/>
    <sortCondition ref="D10:D42"/>
  </sortState>
  <mergeCells count="10">
    <mergeCell ref="M11:U11"/>
    <mergeCell ref="W11:AE11"/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2"/>
  <sheetViews>
    <sheetView tabSelected="1" zoomScale="70" workbookViewId="0">
      <selection sqref="A1:G1"/>
    </sheetView>
  </sheetViews>
  <sheetFormatPr baseColWidth="10" defaultRowHeight="18.75"/>
  <cols>
    <col min="1" max="1" width="31.85546875" style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2.7109375" style="1" bestFit="1" customWidth="1"/>
    <col min="10" max="10" width="11.42578125" style="2" customWidth="1"/>
    <col min="11" max="16384" width="11.42578125" style="1"/>
  </cols>
  <sheetData>
    <row r="1" spans="1:10" ht="30.75">
      <c r="A1" s="110" t="s">
        <v>6</v>
      </c>
      <c r="B1" s="110"/>
      <c r="C1" s="110"/>
      <c r="D1" s="110"/>
      <c r="E1" s="110"/>
      <c r="F1" s="110"/>
      <c r="G1" s="110"/>
    </row>
    <row r="2" spans="1:10" ht="30.75">
      <c r="A2" s="110" t="s">
        <v>7</v>
      </c>
      <c r="B2" s="110"/>
      <c r="C2" s="110"/>
      <c r="D2" s="110"/>
      <c r="E2" s="110"/>
      <c r="F2" s="110"/>
      <c r="G2" s="110"/>
    </row>
    <row r="3" spans="1:10" ht="25.5">
      <c r="A3" s="113" t="str">
        <f>'MID AMATEUR'!A3:G3</f>
        <v>SIERRA DE LOS PADRES</v>
      </c>
      <c r="B3" s="113"/>
      <c r="C3" s="113"/>
      <c r="D3" s="113"/>
      <c r="E3" s="113"/>
      <c r="F3" s="113"/>
      <c r="G3" s="113"/>
    </row>
    <row r="4" spans="1:10" ht="25.5">
      <c r="A4" s="113" t="str">
        <f>SENIOR!A4:G4</f>
        <v>GOLF CLUB</v>
      </c>
      <c r="B4" s="113"/>
      <c r="C4" s="113"/>
      <c r="D4" s="113"/>
      <c r="E4" s="113"/>
      <c r="F4" s="113"/>
      <c r="G4" s="113"/>
    </row>
    <row r="5" spans="1:10" ht="20.25">
      <c r="A5" s="111" t="str">
        <f>'MID AMATEUR'!A5:G5</f>
        <v>7° FECHA DE MAYORES</v>
      </c>
      <c r="B5" s="111"/>
      <c r="C5" s="111"/>
      <c r="D5" s="111"/>
      <c r="E5" s="111"/>
      <c r="F5" s="111"/>
      <c r="G5" s="111"/>
    </row>
    <row r="6" spans="1:10" ht="19.5">
      <c r="A6" s="112" t="str">
        <f>'MID AMATEUR'!A6:G6</f>
        <v>DOS VUELTAS DE 9 HOYOS MEDAL PLAY</v>
      </c>
      <c r="B6" s="112"/>
      <c r="C6" s="112"/>
      <c r="D6" s="112"/>
      <c r="E6" s="112"/>
      <c r="F6" s="112"/>
      <c r="G6" s="112"/>
    </row>
    <row r="7" spans="1:10" ht="20.25" thickBot="1">
      <c r="A7" s="114" t="str">
        <f>'MID AMATEUR'!A7:E7</f>
        <v>DOMINGO 03 DE ABRIL DE 2022</v>
      </c>
      <c r="B7" s="114"/>
      <c r="C7" s="114"/>
      <c r="D7" s="114"/>
      <c r="E7" s="114"/>
      <c r="F7" s="114"/>
      <c r="G7" s="114"/>
      <c r="H7" s="22"/>
    </row>
    <row r="8" spans="1:10" ht="19.5" thickBot="1">
      <c r="A8" s="118" t="s">
        <v>32</v>
      </c>
      <c r="B8" s="119"/>
      <c r="C8" s="119"/>
      <c r="D8" s="119"/>
      <c r="E8" s="119"/>
      <c r="F8" s="119"/>
      <c r="G8" s="120"/>
      <c r="H8" s="29"/>
    </row>
    <row r="9" spans="1:10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J9" s="23" t="s">
        <v>15</v>
      </c>
    </row>
    <row r="10" spans="1:10" ht="20.25" thickBot="1">
      <c r="A10" s="25" t="s">
        <v>184</v>
      </c>
      <c r="B10" s="6" t="s">
        <v>78</v>
      </c>
      <c r="C10" s="7">
        <v>7</v>
      </c>
      <c r="D10" s="8">
        <v>39</v>
      </c>
      <c r="E10" s="8">
        <v>41</v>
      </c>
      <c r="F10" s="85">
        <f>SUM(D10+E10)</f>
        <v>80</v>
      </c>
      <c r="G10" s="34">
        <f>(F10-C10)</f>
        <v>73</v>
      </c>
      <c r="H10" s="31">
        <v>19762</v>
      </c>
      <c r="I10" s="62" t="s">
        <v>30</v>
      </c>
      <c r="J10" s="24">
        <f t="shared" ref="J10:J21" si="0">(E10-C10*0.5)</f>
        <v>37.5</v>
      </c>
    </row>
    <row r="11" spans="1:10" ht="20.25" thickBot="1">
      <c r="A11" s="25" t="s">
        <v>201</v>
      </c>
      <c r="B11" s="6" t="s">
        <v>62</v>
      </c>
      <c r="C11" s="7">
        <v>9</v>
      </c>
      <c r="D11" s="8">
        <v>43</v>
      </c>
      <c r="E11" s="8">
        <v>42</v>
      </c>
      <c r="F11" s="85">
        <f>SUM(D11+E11)</f>
        <v>85</v>
      </c>
      <c r="G11" s="34">
        <f>(F11-C11)</f>
        <v>76</v>
      </c>
      <c r="H11" s="31">
        <v>21863</v>
      </c>
      <c r="I11" s="62" t="s">
        <v>31</v>
      </c>
      <c r="J11" s="24">
        <f t="shared" si="0"/>
        <v>37.5</v>
      </c>
    </row>
    <row r="12" spans="1:10" ht="20.25" thickBot="1">
      <c r="A12" s="25" t="s">
        <v>206</v>
      </c>
      <c r="B12" s="6" t="s">
        <v>207</v>
      </c>
      <c r="C12" s="7">
        <v>3</v>
      </c>
      <c r="D12" s="8">
        <v>45</v>
      </c>
      <c r="E12" s="8">
        <v>41</v>
      </c>
      <c r="F12" s="85">
        <f>SUM(D12+E12)</f>
        <v>86</v>
      </c>
      <c r="G12" s="34">
        <f>(F12-C12)</f>
        <v>83</v>
      </c>
      <c r="H12" s="31">
        <v>22466</v>
      </c>
      <c r="I12" s="62" t="s">
        <v>45</v>
      </c>
      <c r="J12" s="24">
        <f t="shared" si="0"/>
        <v>39.5</v>
      </c>
    </row>
    <row r="13" spans="1:10" ht="20.25" thickBot="1">
      <c r="A13" s="25" t="s">
        <v>195</v>
      </c>
      <c r="B13" s="6" t="s">
        <v>78</v>
      </c>
      <c r="C13" s="7">
        <v>10</v>
      </c>
      <c r="D13" s="8">
        <v>44</v>
      </c>
      <c r="E13" s="8">
        <v>42</v>
      </c>
      <c r="F13" s="8">
        <f>SUM(D13+E13)</f>
        <v>86</v>
      </c>
      <c r="G13" s="34">
        <f>(F13-C13)</f>
        <v>76</v>
      </c>
      <c r="H13" s="31">
        <v>21345</v>
      </c>
      <c r="J13" s="24">
        <f t="shared" si="0"/>
        <v>37</v>
      </c>
    </row>
    <row r="14" spans="1:10" ht="20.25" thickBot="1">
      <c r="A14" s="25" t="s">
        <v>180</v>
      </c>
      <c r="B14" s="6" t="s">
        <v>78</v>
      </c>
      <c r="C14" s="7">
        <v>16</v>
      </c>
      <c r="D14" s="8">
        <v>46</v>
      </c>
      <c r="E14" s="8">
        <v>45</v>
      </c>
      <c r="F14" s="8">
        <f>SUM(D14+E14)</f>
        <v>91</v>
      </c>
      <c r="G14" s="83">
        <f>(F14-C14)</f>
        <v>75</v>
      </c>
      <c r="H14" s="31">
        <v>18816</v>
      </c>
      <c r="I14" s="64" t="s">
        <v>55</v>
      </c>
      <c r="J14" s="24">
        <f t="shared" si="0"/>
        <v>37</v>
      </c>
    </row>
    <row r="15" spans="1:10" ht="19.5">
      <c r="A15" s="25" t="s">
        <v>192</v>
      </c>
      <c r="B15" s="6" t="s">
        <v>64</v>
      </c>
      <c r="C15" s="7">
        <v>14</v>
      </c>
      <c r="D15" s="8">
        <v>43</v>
      </c>
      <c r="E15" s="8">
        <v>48</v>
      </c>
      <c r="F15" s="8">
        <f>SUM(D15+E15)</f>
        <v>91</v>
      </c>
      <c r="G15" s="34">
        <f>(F15-C15)</f>
        <v>77</v>
      </c>
      <c r="H15" s="31">
        <v>20847</v>
      </c>
      <c r="I15" s="74"/>
      <c r="J15" s="24">
        <f t="shared" si="0"/>
        <v>41</v>
      </c>
    </row>
    <row r="16" spans="1:10" ht="19.5">
      <c r="A16" s="25" t="s">
        <v>194</v>
      </c>
      <c r="B16" s="6" t="s">
        <v>71</v>
      </c>
      <c r="C16" s="7">
        <v>10</v>
      </c>
      <c r="D16" s="8">
        <v>50</v>
      </c>
      <c r="E16" s="8">
        <v>44</v>
      </c>
      <c r="F16" s="8">
        <f>SUM(D16+E16)</f>
        <v>94</v>
      </c>
      <c r="G16" s="34">
        <f>(F16-C16)</f>
        <v>84</v>
      </c>
      <c r="H16" s="31">
        <v>21303</v>
      </c>
      <c r="J16" s="24">
        <f t="shared" si="0"/>
        <v>39</v>
      </c>
    </row>
    <row r="17" spans="1:10" ht="19.5">
      <c r="A17" s="25" t="s">
        <v>175</v>
      </c>
      <c r="B17" s="6" t="s">
        <v>62</v>
      </c>
      <c r="C17" s="7">
        <v>11</v>
      </c>
      <c r="D17" s="8">
        <v>49</v>
      </c>
      <c r="E17" s="8">
        <v>45</v>
      </c>
      <c r="F17" s="8">
        <f>SUM(D17+E17)</f>
        <v>94</v>
      </c>
      <c r="G17" s="34">
        <f>(F17-C17)</f>
        <v>83</v>
      </c>
      <c r="H17" s="31">
        <v>18177</v>
      </c>
      <c r="J17" s="24">
        <f t="shared" si="0"/>
        <v>39.5</v>
      </c>
    </row>
    <row r="18" spans="1:10" ht="19.5">
      <c r="A18" s="25" t="s">
        <v>209</v>
      </c>
      <c r="B18" s="6" t="s">
        <v>110</v>
      </c>
      <c r="C18" s="7">
        <v>14</v>
      </c>
      <c r="D18" s="8">
        <v>48</v>
      </c>
      <c r="E18" s="8">
        <v>47</v>
      </c>
      <c r="F18" s="8">
        <f>SUM(D18+E18)</f>
        <v>95</v>
      </c>
      <c r="G18" s="34">
        <f>(F18-C18)</f>
        <v>81</v>
      </c>
      <c r="H18" s="31">
        <v>22573</v>
      </c>
      <c r="J18" s="24">
        <f t="shared" si="0"/>
        <v>40</v>
      </c>
    </row>
    <row r="19" spans="1:10" ht="19.5">
      <c r="A19" s="25" t="s">
        <v>172</v>
      </c>
      <c r="B19" s="6" t="s">
        <v>88</v>
      </c>
      <c r="C19" s="7">
        <v>16</v>
      </c>
      <c r="D19" s="8">
        <v>46</v>
      </c>
      <c r="E19" s="8">
        <v>50</v>
      </c>
      <c r="F19" s="8">
        <f>SUM(D19+E19)</f>
        <v>96</v>
      </c>
      <c r="G19" s="34">
        <f>(F19-C19)</f>
        <v>80</v>
      </c>
      <c r="H19" s="31">
        <v>16781</v>
      </c>
      <c r="J19" s="24">
        <f t="shared" si="0"/>
        <v>42</v>
      </c>
    </row>
    <row r="20" spans="1:10" ht="19.5">
      <c r="A20" s="25" t="s">
        <v>203</v>
      </c>
      <c r="B20" s="6" t="s">
        <v>64</v>
      </c>
      <c r="C20" s="7">
        <v>22</v>
      </c>
      <c r="D20" s="8">
        <v>43</v>
      </c>
      <c r="E20" s="8">
        <v>54</v>
      </c>
      <c r="F20" s="8">
        <f>SUM(D20+E20)</f>
        <v>97</v>
      </c>
      <c r="G20" s="34">
        <f>(F20-C20)</f>
        <v>75</v>
      </c>
      <c r="H20" s="31">
        <v>22238</v>
      </c>
      <c r="J20" s="24">
        <f t="shared" si="0"/>
        <v>43</v>
      </c>
    </row>
    <row r="21" spans="1:10" ht="19.5">
      <c r="A21" s="25" t="s">
        <v>186</v>
      </c>
      <c r="B21" s="6" t="s">
        <v>71</v>
      </c>
      <c r="C21" s="7">
        <v>20</v>
      </c>
      <c r="D21" s="8">
        <v>49</v>
      </c>
      <c r="E21" s="8">
        <v>49</v>
      </c>
      <c r="F21" s="8">
        <f>SUM(D21+E21)</f>
        <v>98</v>
      </c>
      <c r="G21" s="34">
        <f>(F21-C21)</f>
        <v>78</v>
      </c>
      <c r="H21" s="31">
        <v>19766</v>
      </c>
      <c r="I21" s="2"/>
      <c r="J21" s="24">
        <f t="shared" si="0"/>
        <v>39</v>
      </c>
    </row>
    <row r="22" spans="1:10" ht="19.5">
      <c r="A22" s="25" t="s">
        <v>190</v>
      </c>
      <c r="B22" s="6" t="s">
        <v>64</v>
      </c>
      <c r="C22" s="7">
        <v>14</v>
      </c>
      <c r="D22" s="8">
        <v>48</v>
      </c>
      <c r="E22" s="8">
        <v>51</v>
      </c>
      <c r="F22" s="8">
        <f>SUM(D22+E22)</f>
        <v>99</v>
      </c>
      <c r="G22" s="34">
        <f>(F22-C22)</f>
        <v>85</v>
      </c>
      <c r="H22" s="31">
        <v>20785</v>
      </c>
      <c r="I22" s="2"/>
      <c r="J22" s="24">
        <f t="shared" ref="J22:J40" si="1">(E22-C22*0.5)</f>
        <v>44</v>
      </c>
    </row>
    <row r="23" spans="1:10" ht="19.5">
      <c r="A23" s="25" t="s">
        <v>191</v>
      </c>
      <c r="B23" s="6" t="s">
        <v>78</v>
      </c>
      <c r="C23" s="7">
        <v>22</v>
      </c>
      <c r="D23" s="8">
        <v>51</v>
      </c>
      <c r="E23" s="8">
        <v>49</v>
      </c>
      <c r="F23" s="8">
        <f>SUM(D23+E23)</f>
        <v>100</v>
      </c>
      <c r="G23" s="34">
        <f>(F23-C23)</f>
        <v>78</v>
      </c>
      <c r="H23" s="31">
        <v>20808</v>
      </c>
      <c r="I23" s="2"/>
      <c r="J23" s="24">
        <f t="shared" si="1"/>
        <v>38</v>
      </c>
    </row>
    <row r="24" spans="1:10" ht="19.5">
      <c r="A24" s="25" t="s">
        <v>181</v>
      </c>
      <c r="B24" s="6" t="s">
        <v>92</v>
      </c>
      <c r="C24" s="7">
        <v>10</v>
      </c>
      <c r="D24" s="8">
        <v>50</v>
      </c>
      <c r="E24" s="8">
        <v>50</v>
      </c>
      <c r="F24" s="8">
        <f>SUM(D24+E24)</f>
        <v>100</v>
      </c>
      <c r="G24" s="34">
        <f>(F24-C24)</f>
        <v>90</v>
      </c>
      <c r="H24" s="31">
        <v>19278</v>
      </c>
      <c r="I24" s="2"/>
      <c r="J24" s="24">
        <f t="shared" si="1"/>
        <v>45</v>
      </c>
    </row>
    <row r="25" spans="1:10" ht="19.5">
      <c r="A25" s="25" t="s">
        <v>205</v>
      </c>
      <c r="B25" s="6" t="s">
        <v>71</v>
      </c>
      <c r="C25" s="7">
        <v>15</v>
      </c>
      <c r="D25" s="8">
        <v>50</v>
      </c>
      <c r="E25" s="8">
        <v>50</v>
      </c>
      <c r="F25" s="8">
        <f>SUM(D25+E25)</f>
        <v>100</v>
      </c>
      <c r="G25" s="34">
        <f>(F25-C25)</f>
        <v>85</v>
      </c>
      <c r="H25" s="31">
        <v>22263</v>
      </c>
      <c r="I25" s="2"/>
      <c r="J25" s="24">
        <f t="shared" si="1"/>
        <v>42.5</v>
      </c>
    </row>
    <row r="26" spans="1:10" ht="19.5">
      <c r="A26" s="25" t="s">
        <v>211</v>
      </c>
      <c r="B26" s="6" t="s">
        <v>110</v>
      </c>
      <c r="C26" s="7">
        <v>11</v>
      </c>
      <c r="D26" s="8">
        <v>49</v>
      </c>
      <c r="E26" s="8">
        <v>51</v>
      </c>
      <c r="F26" s="8">
        <f>SUM(D26+E26)</f>
        <v>100</v>
      </c>
      <c r="G26" s="34">
        <f>(F26-C26)</f>
        <v>89</v>
      </c>
      <c r="H26" s="31">
        <v>22612</v>
      </c>
      <c r="I26" s="2"/>
      <c r="J26" s="24">
        <f t="shared" si="1"/>
        <v>45.5</v>
      </c>
    </row>
    <row r="27" spans="1:10" ht="19.5">
      <c r="A27" s="25" t="s">
        <v>179</v>
      </c>
      <c r="B27" s="6" t="s">
        <v>71</v>
      </c>
      <c r="C27" s="7">
        <v>17</v>
      </c>
      <c r="D27" s="8">
        <v>50</v>
      </c>
      <c r="E27" s="8">
        <v>51</v>
      </c>
      <c r="F27" s="8">
        <f>SUM(D27+E27)</f>
        <v>101</v>
      </c>
      <c r="G27" s="34">
        <f>(F27-C27)</f>
        <v>84</v>
      </c>
      <c r="H27" s="31">
        <v>18731</v>
      </c>
      <c r="I27" s="2"/>
      <c r="J27" s="24">
        <f t="shared" si="1"/>
        <v>42.5</v>
      </c>
    </row>
    <row r="28" spans="1:10" ht="19.5">
      <c r="A28" s="25" t="s">
        <v>178</v>
      </c>
      <c r="B28" s="6" t="s">
        <v>60</v>
      </c>
      <c r="C28" s="7">
        <v>20</v>
      </c>
      <c r="D28" s="8">
        <v>51</v>
      </c>
      <c r="E28" s="8">
        <v>51</v>
      </c>
      <c r="F28" s="8">
        <f>SUM(D28+E28)</f>
        <v>102</v>
      </c>
      <c r="G28" s="34">
        <f>(F28-C28)</f>
        <v>82</v>
      </c>
      <c r="H28" s="31">
        <v>18623</v>
      </c>
      <c r="I28" s="2"/>
      <c r="J28" s="24">
        <f t="shared" si="1"/>
        <v>41</v>
      </c>
    </row>
    <row r="29" spans="1:10" ht="19.5">
      <c r="A29" s="25" t="s">
        <v>188</v>
      </c>
      <c r="B29" s="6" t="s">
        <v>71</v>
      </c>
      <c r="C29" s="7">
        <v>17</v>
      </c>
      <c r="D29" s="8">
        <v>52</v>
      </c>
      <c r="E29" s="8">
        <v>51</v>
      </c>
      <c r="F29" s="8">
        <f>SUM(D29+E29)</f>
        <v>103</v>
      </c>
      <c r="G29" s="34">
        <f>(F29-C29)</f>
        <v>86</v>
      </c>
      <c r="H29" s="31">
        <v>20123</v>
      </c>
      <c r="I29" s="2"/>
      <c r="J29" s="24">
        <f t="shared" si="1"/>
        <v>42.5</v>
      </c>
    </row>
    <row r="30" spans="1:10" ht="20.25" thickBot="1">
      <c r="A30" s="25" t="s">
        <v>189</v>
      </c>
      <c r="B30" s="6" t="s">
        <v>110</v>
      </c>
      <c r="C30" s="7">
        <v>16</v>
      </c>
      <c r="D30" s="8">
        <v>53</v>
      </c>
      <c r="E30" s="8">
        <v>51</v>
      </c>
      <c r="F30" s="8">
        <f>SUM(D30+E30)</f>
        <v>104</v>
      </c>
      <c r="G30" s="34">
        <f>(F30-C30)</f>
        <v>88</v>
      </c>
      <c r="H30" s="31">
        <v>20383</v>
      </c>
      <c r="I30" s="2"/>
      <c r="J30" s="24">
        <f t="shared" si="1"/>
        <v>43</v>
      </c>
    </row>
    <row r="31" spans="1:10" ht="20.25" thickBot="1">
      <c r="A31" s="25" t="s">
        <v>202</v>
      </c>
      <c r="B31" s="6" t="s">
        <v>78</v>
      </c>
      <c r="C31" s="7">
        <v>30</v>
      </c>
      <c r="D31" s="8">
        <v>49</v>
      </c>
      <c r="E31" s="8">
        <v>55</v>
      </c>
      <c r="F31" s="8">
        <f>SUM(D31+E31)</f>
        <v>104</v>
      </c>
      <c r="G31" s="83">
        <f>(F31-C31)</f>
        <v>74</v>
      </c>
      <c r="H31" s="31">
        <v>22019</v>
      </c>
      <c r="I31" s="64" t="s">
        <v>246</v>
      </c>
      <c r="J31" s="24">
        <f t="shared" si="1"/>
        <v>40</v>
      </c>
    </row>
    <row r="32" spans="1:10" ht="19.5">
      <c r="A32" s="25" t="s">
        <v>176</v>
      </c>
      <c r="B32" s="6" t="s">
        <v>78</v>
      </c>
      <c r="C32" s="7">
        <v>19</v>
      </c>
      <c r="D32" s="8">
        <v>51</v>
      </c>
      <c r="E32" s="8">
        <v>56</v>
      </c>
      <c r="F32" s="8">
        <f>SUM(D32+E32)</f>
        <v>107</v>
      </c>
      <c r="G32" s="34">
        <f>(F32-C32)</f>
        <v>88</v>
      </c>
      <c r="H32" s="31">
        <v>18187</v>
      </c>
      <c r="J32" s="24">
        <f t="shared" si="1"/>
        <v>46.5</v>
      </c>
    </row>
    <row r="33" spans="1:10" ht="19.5">
      <c r="A33" s="25" t="s">
        <v>204</v>
      </c>
      <c r="B33" s="6" t="s">
        <v>110</v>
      </c>
      <c r="C33" s="7">
        <v>26</v>
      </c>
      <c r="D33" s="8">
        <v>51</v>
      </c>
      <c r="E33" s="8">
        <v>57</v>
      </c>
      <c r="F33" s="8">
        <f>SUM(D33+E33)</f>
        <v>108</v>
      </c>
      <c r="G33" s="34">
        <f>(F33-C33)</f>
        <v>82</v>
      </c>
      <c r="H33" s="31">
        <v>22259</v>
      </c>
      <c r="J33" s="24">
        <f t="shared" si="1"/>
        <v>44</v>
      </c>
    </row>
    <row r="34" spans="1:10" ht="19.5">
      <c r="A34" s="25" t="s">
        <v>182</v>
      </c>
      <c r="B34" s="6" t="s">
        <v>60</v>
      </c>
      <c r="C34" s="7">
        <v>26</v>
      </c>
      <c r="D34" s="8">
        <v>56</v>
      </c>
      <c r="E34" s="8">
        <v>53</v>
      </c>
      <c r="F34" s="8">
        <f>SUM(D34+E34)</f>
        <v>109</v>
      </c>
      <c r="G34" s="34">
        <f>(F34-C34)</f>
        <v>83</v>
      </c>
      <c r="H34" s="31">
        <v>19579</v>
      </c>
      <c r="J34" s="24">
        <f t="shared" si="1"/>
        <v>40</v>
      </c>
    </row>
    <row r="35" spans="1:10" ht="19.5">
      <c r="A35" s="25" t="s">
        <v>198</v>
      </c>
      <c r="B35" s="6" t="s">
        <v>60</v>
      </c>
      <c r="C35" s="7">
        <v>28</v>
      </c>
      <c r="D35" s="8">
        <v>53</v>
      </c>
      <c r="E35" s="8">
        <v>56</v>
      </c>
      <c r="F35" s="8">
        <f>SUM(D35+E35)</f>
        <v>109</v>
      </c>
      <c r="G35" s="34">
        <f>(F35-C35)</f>
        <v>81</v>
      </c>
      <c r="H35" s="31">
        <v>21570</v>
      </c>
      <c r="J35" s="24">
        <f t="shared" si="1"/>
        <v>42</v>
      </c>
    </row>
    <row r="36" spans="1:10" ht="19.5">
      <c r="A36" s="25" t="s">
        <v>208</v>
      </c>
      <c r="B36" s="6" t="s">
        <v>88</v>
      </c>
      <c r="C36" s="7">
        <v>32</v>
      </c>
      <c r="D36" s="8">
        <v>52</v>
      </c>
      <c r="E36" s="8">
        <v>58</v>
      </c>
      <c r="F36" s="8">
        <f>SUM(D36+E36)</f>
        <v>110</v>
      </c>
      <c r="G36" s="34">
        <f>(F36-C36)</f>
        <v>78</v>
      </c>
      <c r="H36" s="31">
        <v>22524</v>
      </c>
      <c r="J36" s="24">
        <f t="shared" si="1"/>
        <v>42</v>
      </c>
    </row>
    <row r="37" spans="1:10" ht="19.5">
      <c r="A37" s="25" t="s">
        <v>170</v>
      </c>
      <c r="B37" s="6" t="s">
        <v>88</v>
      </c>
      <c r="C37" s="7">
        <v>32</v>
      </c>
      <c r="D37" s="8">
        <v>61</v>
      </c>
      <c r="E37" s="8">
        <v>56</v>
      </c>
      <c r="F37" s="8">
        <f>SUM(D37+E37)</f>
        <v>117</v>
      </c>
      <c r="G37" s="34">
        <f>(F37-C37)</f>
        <v>85</v>
      </c>
      <c r="H37" s="31">
        <v>13276</v>
      </c>
      <c r="J37" s="24">
        <f t="shared" si="1"/>
        <v>40</v>
      </c>
    </row>
    <row r="38" spans="1:10" ht="19.5">
      <c r="A38" s="25" t="s">
        <v>200</v>
      </c>
      <c r="B38" s="6" t="s">
        <v>88</v>
      </c>
      <c r="C38" s="7">
        <v>29</v>
      </c>
      <c r="D38" s="8">
        <v>56</v>
      </c>
      <c r="E38" s="8">
        <v>64</v>
      </c>
      <c r="F38" s="8">
        <f>SUM(D38+E38)</f>
        <v>120</v>
      </c>
      <c r="G38" s="34">
        <f>(F38-C38)</f>
        <v>91</v>
      </c>
      <c r="H38" s="31">
        <v>21829</v>
      </c>
      <c r="J38" s="24">
        <f t="shared" si="1"/>
        <v>49.5</v>
      </c>
    </row>
    <row r="39" spans="1:10" ht="19.5">
      <c r="A39" s="25" t="s">
        <v>173</v>
      </c>
      <c r="B39" s="6" t="s">
        <v>60</v>
      </c>
      <c r="C39" s="7">
        <v>33</v>
      </c>
      <c r="D39" s="8">
        <v>61</v>
      </c>
      <c r="E39" s="8">
        <v>60</v>
      </c>
      <c r="F39" s="8">
        <f>SUM(D39+E39)</f>
        <v>121</v>
      </c>
      <c r="G39" s="34">
        <f>(F39-C39)</f>
        <v>88</v>
      </c>
      <c r="H39" s="31">
        <v>16955</v>
      </c>
      <c r="J39" s="24">
        <f t="shared" si="1"/>
        <v>43.5</v>
      </c>
    </row>
    <row r="40" spans="1:10" ht="19.5">
      <c r="A40" s="25" t="s">
        <v>171</v>
      </c>
      <c r="B40" s="6" t="s">
        <v>110</v>
      </c>
      <c r="C40" s="7">
        <v>26</v>
      </c>
      <c r="D40" s="8">
        <v>67</v>
      </c>
      <c r="E40" s="8">
        <v>57</v>
      </c>
      <c r="F40" s="8">
        <f>SUM(D40+E40)</f>
        <v>124</v>
      </c>
      <c r="G40" s="34">
        <f>(F40-C40)</f>
        <v>98</v>
      </c>
      <c r="H40" s="31">
        <v>16171</v>
      </c>
      <c r="J40" s="24">
        <f t="shared" si="1"/>
        <v>44</v>
      </c>
    </row>
    <row r="41" spans="1:10" ht="19.5">
      <c r="A41" s="75" t="s">
        <v>197</v>
      </c>
      <c r="B41" s="6" t="s">
        <v>71</v>
      </c>
      <c r="C41" s="76" t="s">
        <v>8</v>
      </c>
      <c r="D41" s="77" t="s">
        <v>8</v>
      </c>
      <c r="E41" s="77" t="s">
        <v>8</v>
      </c>
      <c r="F41" s="77" t="s">
        <v>8</v>
      </c>
      <c r="G41" s="51" t="s">
        <v>8</v>
      </c>
      <c r="H41" s="31">
        <v>21493</v>
      </c>
      <c r="J41"/>
    </row>
    <row r="42" spans="1:10" ht="19.5">
      <c r="A42" s="25" t="s">
        <v>174</v>
      </c>
      <c r="B42" s="6" t="s">
        <v>88</v>
      </c>
      <c r="C42" s="7">
        <v>19</v>
      </c>
      <c r="D42" s="8" t="s">
        <v>230</v>
      </c>
      <c r="E42" s="8" t="s">
        <v>231</v>
      </c>
      <c r="F42" s="8" t="s">
        <v>232</v>
      </c>
      <c r="G42" s="79" t="s">
        <v>233</v>
      </c>
      <c r="H42" s="31">
        <v>17882</v>
      </c>
      <c r="I42" s="2"/>
      <c r="J42"/>
    </row>
    <row r="43" spans="1:10" ht="19.5">
      <c r="A43" s="25" t="s">
        <v>177</v>
      </c>
      <c r="B43" s="6" t="s">
        <v>78</v>
      </c>
      <c r="C43" s="76" t="s">
        <v>8</v>
      </c>
      <c r="D43" s="8" t="s">
        <v>5</v>
      </c>
      <c r="E43" s="8" t="s">
        <v>228</v>
      </c>
      <c r="F43" s="8" t="s">
        <v>229</v>
      </c>
      <c r="G43" s="51" t="s">
        <v>8</v>
      </c>
      <c r="H43" s="31">
        <v>18203</v>
      </c>
      <c r="J43"/>
    </row>
    <row r="44" spans="1:10" ht="19.5">
      <c r="A44" s="25" t="s">
        <v>183</v>
      </c>
      <c r="B44" s="6" t="s">
        <v>88</v>
      </c>
      <c r="C44" s="76" t="s">
        <v>8</v>
      </c>
      <c r="D44" s="8" t="s">
        <v>5</v>
      </c>
      <c r="E44" s="8" t="s">
        <v>228</v>
      </c>
      <c r="F44" s="8" t="s">
        <v>229</v>
      </c>
      <c r="G44" s="51" t="s">
        <v>8</v>
      </c>
      <c r="H44" s="31">
        <v>19662</v>
      </c>
      <c r="J44"/>
    </row>
    <row r="45" spans="1:10" ht="19.5">
      <c r="A45" s="25" t="s">
        <v>185</v>
      </c>
      <c r="B45" s="6" t="s">
        <v>60</v>
      </c>
      <c r="C45" s="76" t="s">
        <v>8</v>
      </c>
      <c r="D45" s="8" t="s">
        <v>5</v>
      </c>
      <c r="E45" s="8" t="s">
        <v>228</v>
      </c>
      <c r="F45" s="8" t="s">
        <v>229</v>
      </c>
      <c r="G45" s="51" t="s">
        <v>8</v>
      </c>
      <c r="H45" s="31">
        <v>19764</v>
      </c>
      <c r="J45"/>
    </row>
    <row r="46" spans="1:10" ht="19.5">
      <c r="A46" s="25" t="s">
        <v>187</v>
      </c>
      <c r="B46" s="6" t="s">
        <v>88</v>
      </c>
      <c r="C46" s="76" t="s">
        <v>8</v>
      </c>
      <c r="D46" s="8" t="s">
        <v>5</v>
      </c>
      <c r="E46" s="8" t="s">
        <v>228</v>
      </c>
      <c r="F46" s="8" t="s">
        <v>229</v>
      </c>
      <c r="G46" s="51" t="s">
        <v>8</v>
      </c>
      <c r="H46" s="31">
        <v>20048</v>
      </c>
      <c r="J46"/>
    </row>
    <row r="47" spans="1:10" ht="19.5">
      <c r="A47" s="25" t="s">
        <v>193</v>
      </c>
      <c r="B47" s="6" t="s">
        <v>60</v>
      </c>
      <c r="C47" s="76" t="s">
        <v>8</v>
      </c>
      <c r="D47" s="8" t="s">
        <v>5</v>
      </c>
      <c r="E47" s="8" t="s">
        <v>228</v>
      </c>
      <c r="F47" s="8" t="s">
        <v>229</v>
      </c>
      <c r="G47" s="51" t="s">
        <v>8</v>
      </c>
      <c r="H47" s="31">
        <v>21010</v>
      </c>
      <c r="J47"/>
    </row>
    <row r="48" spans="1:10" ht="19.5">
      <c r="A48" s="25" t="s">
        <v>196</v>
      </c>
      <c r="B48" s="6" t="s">
        <v>67</v>
      </c>
      <c r="C48" s="76" t="s">
        <v>8</v>
      </c>
      <c r="D48" s="8" t="s">
        <v>5</v>
      </c>
      <c r="E48" s="8" t="s">
        <v>228</v>
      </c>
      <c r="F48" s="8" t="s">
        <v>229</v>
      </c>
      <c r="G48" s="51" t="s">
        <v>8</v>
      </c>
      <c r="H48" s="31">
        <v>21435</v>
      </c>
      <c r="J48"/>
    </row>
    <row r="49" spans="1:10" ht="19.5">
      <c r="A49" s="25" t="s">
        <v>199</v>
      </c>
      <c r="B49" s="6" t="s">
        <v>60</v>
      </c>
      <c r="C49" s="76" t="s">
        <v>8</v>
      </c>
      <c r="D49" s="8" t="s">
        <v>5</v>
      </c>
      <c r="E49" s="8" t="s">
        <v>228</v>
      </c>
      <c r="F49" s="8" t="s">
        <v>229</v>
      </c>
      <c r="G49" s="51" t="s">
        <v>8</v>
      </c>
      <c r="H49" s="31">
        <v>21614</v>
      </c>
      <c r="J49"/>
    </row>
    <row r="50" spans="1:10" ht="20.25" thickBot="1">
      <c r="A50" s="66" t="s">
        <v>210</v>
      </c>
      <c r="B50" s="67" t="s">
        <v>60</v>
      </c>
      <c r="C50" s="78" t="s">
        <v>8</v>
      </c>
      <c r="D50" s="69" t="s">
        <v>5</v>
      </c>
      <c r="E50" s="69" t="s">
        <v>228</v>
      </c>
      <c r="F50" s="69" t="s">
        <v>229</v>
      </c>
      <c r="G50" s="71" t="s">
        <v>8</v>
      </c>
      <c r="H50" s="70">
        <v>22587</v>
      </c>
      <c r="J50"/>
    </row>
    <row r="51" spans="1:10">
      <c r="J51"/>
    </row>
    <row r="52" spans="1:10">
      <c r="J52"/>
    </row>
  </sheetData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4"/>
  <sheetViews>
    <sheetView zoomScale="70" zoomScaleNormal="70" workbookViewId="0">
      <selection sqref="A1:G1"/>
    </sheetView>
  </sheetViews>
  <sheetFormatPr baseColWidth="10" defaultRowHeight="18.75"/>
  <cols>
    <col min="1" max="1" width="35.5703125" style="1" customWidth="1"/>
    <col min="2" max="2" width="8.85546875" style="1" customWidth="1"/>
    <col min="3" max="7" width="6.7109375" style="2" customWidth="1"/>
    <col min="8" max="8" width="12.85546875" style="1" customWidth="1"/>
    <col min="9" max="9" width="14.28515625" style="2" bestFit="1" customWidth="1"/>
    <col min="10" max="10" width="11.42578125" style="1" customWidth="1"/>
    <col min="11" max="11" width="19.28515625" style="1" bestFit="1" customWidth="1"/>
    <col min="12" max="16384" width="11.42578125" style="1"/>
  </cols>
  <sheetData>
    <row r="1" spans="1:19" ht="30.75">
      <c r="A1" s="110" t="s">
        <v>6</v>
      </c>
      <c r="B1" s="110"/>
      <c r="C1" s="110"/>
      <c r="D1" s="110"/>
      <c r="E1" s="110"/>
      <c r="F1" s="110"/>
      <c r="G1" s="110"/>
    </row>
    <row r="2" spans="1:19" ht="30.75">
      <c r="A2" s="110" t="s">
        <v>7</v>
      </c>
      <c r="B2" s="110"/>
      <c r="C2" s="110"/>
      <c r="D2" s="110"/>
      <c r="E2" s="110"/>
      <c r="F2" s="110"/>
      <c r="G2" s="110"/>
    </row>
    <row r="3" spans="1:19" ht="25.5">
      <c r="A3" s="113" t="str">
        <f>'MID AMATEUR'!A3:G3</f>
        <v>SIERRA DE LOS PADRES</v>
      </c>
      <c r="B3" s="113"/>
      <c r="C3" s="113"/>
      <c r="D3" s="113"/>
      <c r="E3" s="113"/>
      <c r="F3" s="113"/>
      <c r="G3" s="113"/>
    </row>
    <row r="4" spans="1:19" ht="25.5">
      <c r="A4" s="113" t="str">
        <f>'SUPER SENIOR'!A4:G4</f>
        <v>GOLF CLUB</v>
      </c>
      <c r="B4" s="113"/>
      <c r="C4" s="113"/>
      <c r="D4" s="113"/>
      <c r="E4" s="113"/>
      <c r="F4" s="113"/>
      <c r="G4" s="113"/>
    </row>
    <row r="5" spans="1:19" ht="20.25">
      <c r="A5" s="111" t="str">
        <f>'MID AMATEUR'!A5:G5</f>
        <v>7° FECHA DE MAYORES</v>
      </c>
      <c r="B5" s="111"/>
      <c r="C5" s="111"/>
      <c r="D5" s="111"/>
      <c r="E5" s="111"/>
      <c r="F5" s="111"/>
      <c r="G5" s="111"/>
    </row>
    <row r="6" spans="1:19" ht="19.5">
      <c r="A6" s="112" t="str">
        <f>'MID AMATEUR'!A6:G6</f>
        <v>DOS VUELTAS DE 9 HOYOS MEDAL PLAY</v>
      </c>
      <c r="B6" s="112"/>
      <c r="C6" s="112"/>
      <c r="D6" s="112"/>
      <c r="E6" s="112"/>
      <c r="F6" s="112"/>
      <c r="G6" s="112"/>
    </row>
    <row r="7" spans="1:19" ht="20.25" thickBot="1">
      <c r="A7" s="115" t="str">
        <f>'MID AMATEUR'!A7:E7</f>
        <v>DOMINGO 03 DE ABRIL DE 2022</v>
      </c>
      <c r="B7" s="115"/>
      <c r="C7" s="115"/>
      <c r="D7" s="115"/>
      <c r="E7" s="115"/>
      <c r="F7" s="115"/>
      <c r="G7" s="115"/>
      <c r="H7" s="22"/>
    </row>
    <row r="8" spans="1:19" ht="20.25" thickBot="1">
      <c r="A8" s="107" t="s">
        <v>19</v>
      </c>
      <c r="B8" s="108"/>
      <c r="C8" s="108"/>
      <c r="D8" s="108"/>
      <c r="E8" s="108"/>
      <c r="F8" s="108"/>
      <c r="G8" s="109"/>
    </row>
    <row r="9" spans="1:19" s="3" customFormat="1" ht="20.25" thickBot="1">
      <c r="A9" s="4" t="s">
        <v>10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26" t="s">
        <v>14</v>
      </c>
      <c r="I9" s="49"/>
      <c r="J9" s="23" t="s">
        <v>15</v>
      </c>
    </row>
    <row r="10" spans="1:19" ht="20.25" thickBot="1">
      <c r="A10" s="25" t="s">
        <v>226</v>
      </c>
      <c r="B10" s="6" t="s">
        <v>64</v>
      </c>
      <c r="C10" s="7">
        <v>3</v>
      </c>
      <c r="D10" s="8">
        <v>41</v>
      </c>
      <c r="E10" s="8">
        <v>39</v>
      </c>
      <c r="F10" s="85">
        <f t="shared" ref="F10:F22" si="0">SUM(D10+E10)</f>
        <v>80</v>
      </c>
      <c r="G10" s="34">
        <f t="shared" ref="G10:G22" si="1">(F10-C10)</f>
        <v>77</v>
      </c>
      <c r="H10" s="31">
        <v>33060</v>
      </c>
      <c r="I10" s="63" t="s">
        <v>39</v>
      </c>
      <c r="J10" s="24">
        <f t="shared" ref="J10:J22" si="2">(E10-C10*0.5)</f>
        <v>37.5</v>
      </c>
      <c r="L10"/>
      <c r="M10"/>
      <c r="N10" s="50"/>
      <c r="O10"/>
      <c r="P10"/>
      <c r="Q10"/>
      <c r="R10"/>
      <c r="S10"/>
    </row>
    <row r="11" spans="1:19" ht="20.25" thickBot="1">
      <c r="A11" s="25" t="s">
        <v>222</v>
      </c>
      <c r="B11" s="6" t="s">
        <v>80</v>
      </c>
      <c r="C11" s="7">
        <v>17</v>
      </c>
      <c r="D11" s="8">
        <v>46</v>
      </c>
      <c r="E11" s="8">
        <v>50</v>
      </c>
      <c r="F11" s="85">
        <f t="shared" si="0"/>
        <v>96</v>
      </c>
      <c r="G11" s="34">
        <f t="shared" si="1"/>
        <v>79</v>
      </c>
      <c r="H11" s="31">
        <v>25038</v>
      </c>
      <c r="I11" s="63" t="s">
        <v>40</v>
      </c>
      <c r="J11" s="24">
        <f t="shared" si="2"/>
        <v>41.5</v>
      </c>
      <c r="L11"/>
      <c r="M11"/>
      <c r="N11" s="50"/>
      <c r="O11"/>
      <c r="P11"/>
      <c r="Q11"/>
      <c r="R11"/>
      <c r="S11"/>
    </row>
    <row r="12" spans="1:19" ht="20.25" thickBot="1">
      <c r="A12" s="25" t="s">
        <v>213</v>
      </c>
      <c r="B12" s="6" t="s">
        <v>78</v>
      </c>
      <c r="C12" s="7">
        <v>11</v>
      </c>
      <c r="D12" s="8">
        <v>47</v>
      </c>
      <c r="E12" s="8">
        <v>50</v>
      </c>
      <c r="F12" s="85">
        <f t="shared" si="0"/>
        <v>97</v>
      </c>
      <c r="G12" s="34">
        <f t="shared" si="1"/>
        <v>86</v>
      </c>
      <c r="H12" s="31">
        <v>16442</v>
      </c>
      <c r="I12" s="63" t="s">
        <v>46</v>
      </c>
      <c r="J12" s="24">
        <f t="shared" si="2"/>
        <v>44.5</v>
      </c>
    </row>
    <row r="13" spans="1:19" ht="19.5">
      <c r="A13" s="25" t="s">
        <v>224</v>
      </c>
      <c r="B13" s="6" t="s">
        <v>78</v>
      </c>
      <c r="C13" s="7">
        <v>18</v>
      </c>
      <c r="D13" s="8">
        <v>51</v>
      </c>
      <c r="E13" s="8">
        <v>50</v>
      </c>
      <c r="F13" s="8">
        <f t="shared" si="0"/>
        <v>101</v>
      </c>
      <c r="G13" s="34">
        <f t="shared" si="1"/>
        <v>83</v>
      </c>
      <c r="H13" s="31">
        <v>26288</v>
      </c>
      <c r="J13" s="24">
        <f t="shared" si="2"/>
        <v>41</v>
      </c>
      <c r="L13"/>
      <c r="M13"/>
      <c r="N13" s="50"/>
      <c r="O13"/>
      <c r="P13"/>
      <c r="Q13"/>
      <c r="R13"/>
      <c r="S13"/>
    </row>
    <row r="14" spans="1:19" ht="19.5">
      <c r="A14" s="25" t="s">
        <v>223</v>
      </c>
      <c r="B14" s="6" t="s">
        <v>64</v>
      </c>
      <c r="C14" s="7">
        <v>17</v>
      </c>
      <c r="D14" s="8">
        <v>48</v>
      </c>
      <c r="E14" s="8">
        <v>54</v>
      </c>
      <c r="F14" s="8">
        <f t="shared" si="0"/>
        <v>102</v>
      </c>
      <c r="G14" s="34">
        <f t="shared" si="1"/>
        <v>85</v>
      </c>
      <c r="H14" s="31">
        <v>25095</v>
      </c>
      <c r="J14" s="24">
        <f t="shared" si="2"/>
        <v>45.5</v>
      </c>
      <c r="L14"/>
      <c r="M14"/>
      <c r="N14" s="50"/>
      <c r="O14"/>
      <c r="P14"/>
      <c r="Q14"/>
      <c r="R14"/>
      <c r="S14"/>
    </row>
    <row r="15" spans="1:19" ht="19.5">
      <c r="A15" s="25" t="s">
        <v>214</v>
      </c>
      <c r="B15" s="6" t="s">
        <v>80</v>
      </c>
      <c r="C15" s="7">
        <v>21</v>
      </c>
      <c r="D15" s="8">
        <v>53</v>
      </c>
      <c r="E15" s="8">
        <v>53</v>
      </c>
      <c r="F15" s="8">
        <f t="shared" si="0"/>
        <v>106</v>
      </c>
      <c r="G15" s="34">
        <f t="shared" si="1"/>
        <v>85</v>
      </c>
      <c r="H15" s="31">
        <v>18666</v>
      </c>
      <c r="J15" s="24">
        <f t="shared" si="2"/>
        <v>42.5</v>
      </c>
      <c r="L15"/>
      <c r="M15"/>
      <c r="N15" s="50"/>
      <c r="O15"/>
      <c r="P15"/>
      <c r="Q15"/>
      <c r="R15"/>
      <c r="S15"/>
    </row>
    <row r="16" spans="1:19" ht="19.5">
      <c r="A16" s="25" t="s">
        <v>212</v>
      </c>
      <c r="B16" s="6" t="s">
        <v>78</v>
      </c>
      <c r="C16" s="7">
        <v>24</v>
      </c>
      <c r="D16" s="8">
        <v>55</v>
      </c>
      <c r="E16" s="8">
        <v>53</v>
      </c>
      <c r="F16" s="8">
        <f t="shared" si="0"/>
        <v>108</v>
      </c>
      <c r="G16" s="34">
        <f t="shared" si="1"/>
        <v>84</v>
      </c>
      <c r="H16" s="31">
        <v>15667</v>
      </c>
      <c r="J16" s="24">
        <f t="shared" si="2"/>
        <v>41</v>
      </c>
      <c r="L16"/>
      <c r="M16"/>
      <c r="N16" s="50"/>
      <c r="O16"/>
      <c r="P16"/>
      <c r="Q16"/>
      <c r="R16"/>
      <c r="S16"/>
    </row>
    <row r="17" spans="1:19" ht="19.5">
      <c r="A17" s="25" t="s">
        <v>215</v>
      </c>
      <c r="B17" s="6" t="s">
        <v>60</v>
      </c>
      <c r="C17" s="7">
        <v>24</v>
      </c>
      <c r="D17" s="8">
        <v>58</v>
      </c>
      <c r="E17" s="8">
        <v>52</v>
      </c>
      <c r="F17" s="8">
        <f t="shared" si="0"/>
        <v>110</v>
      </c>
      <c r="G17" s="34">
        <f t="shared" si="1"/>
        <v>86</v>
      </c>
      <c r="H17" s="31">
        <v>20121</v>
      </c>
      <c r="J17" s="24">
        <f t="shared" si="2"/>
        <v>40</v>
      </c>
      <c r="L17"/>
      <c r="M17"/>
      <c r="N17" s="50"/>
      <c r="O17"/>
      <c r="P17"/>
      <c r="Q17"/>
      <c r="R17"/>
      <c r="S17"/>
    </row>
    <row r="18" spans="1:19" ht="19.5">
      <c r="A18" s="25" t="s">
        <v>225</v>
      </c>
      <c r="B18" s="6" t="s">
        <v>60</v>
      </c>
      <c r="C18" s="7">
        <v>29</v>
      </c>
      <c r="D18" s="8">
        <v>60</v>
      </c>
      <c r="E18" s="8">
        <v>54</v>
      </c>
      <c r="F18" s="8">
        <f t="shared" si="0"/>
        <v>114</v>
      </c>
      <c r="G18" s="34">
        <f t="shared" si="1"/>
        <v>85</v>
      </c>
      <c r="H18" s="31">
        <v>31051</v>
      </c>
      <c r="J18" s="24">
        <f t="shared" si="2"/>
        <v>39.5</v>
      </c>
      <c r="L18"/>
      <c r="M18"/>
      <c r="N18" s="50"/>
      <c r="O18"/>
      <c r="P18"/>
      <c r="Q18"/>
      <c r="R18"/>
      <c r="S18"/>
    </row>
    <row r="19" spans="1:19" ht="20.25" thickBot="1">
      <c r="A19" s="25" t="s">
        <v>219</v>
      </c>
      <c r="B19" s="6" t="s">
        <v>80</v>
      </c>
      <c r="C19" s="7">
        <v>29</v>
      </c>
      <c r="D19" s="8">
        <v>54</v>
      </c>
      <c r="E19" s="8">
        <v>72</v>
      </c>
      <c r="F19" s="8">
        <f t="shared" si="0"/>
        <v>126</v>
      </c>
      <c r="G19" s="34">
        <f t="shared" si="1"/>
        <v>97</v>
      </c>
      <c r="H19" s="31">
        <v>22345</v>
      </c>
      <c r="J19" s="24">
        <f t="shared" si="2"/>
        <v>57.5</v>
      </c>
    </row>
    <row r="20" spans="1:19" ht="20.25" thickBot="1">
      <c r="A20" s="25" t="s">
        <v>217</v>
      </c>
      <c r="B20" s="6" t="s">
        <v>78</v>
      </c>
      <c r="C20" s="7">
        <v>47</v>
      </c>
      <c r="D20" s="8">
        <v>65</v>
      </c>
      <c r="E20" s="8">
        <v>63</v>
      </c>
      <c r="F20" s="8">
        <f t="shared" si="0"/>
        <v>128</v>
      </c>
      <c r="G20" s="83">
        <f t="shared" si="1"/>
        <v>81</v>
      </c>
      <c r="H20" s="31">
        <v>20992</v>
      </c>
      <c r="I20" s="64" t="s">
        <v>47</v>
      </c>
      <c r="J20" s="24">
        <f t="shared" si="2"/>
        <v>39.5</v>
      </c>
    </row>
    <row r="21" spans="1:19" ht="19.5">
      <c r="A21" s="25" t="s">
        <v>216</v>
      </c>
      <c r="B21" s="6" t="s">
        <v>78</v>
      </c>
      <c r="C21" s="7">
        <v>41</v>
      </c>
      <c r="D21" s="8">
        <v>61</v>
      </c>
      <c r="E21" s="8">
        <v>69</v>
      </c>
      <c r="F21" s="8">
        <f t="shared" si="0"/>
        <v>130</v>
      </c>
      <c r="G21" s="34">
        <f t="shared" si="1"/>
        <v>89</v>
      </c>
      <c r="H21" s="31">
        <v>20615</v>
      </c>
      <c r="J21" s="24">
        <f t="shared" si="2"/>
        <v>48.5</v>
      </c>
    </row>
    <row r="22" spans="1:19" ht="19.5">
      <c r="A22" s="25" t="s">
        <v>218</v>
      </c>
      <c r="B22" s="6" t="s">
        <v>110</v>
      </c>
      <c r="C22" s="7">
        <v>43</v>
      </c>
      <c r="D22" s="8">
        <v>68</v>
      </c>
      <c r="E22" s="8">
        <v>66</v>
      </c>
      <c r="F22" s="8">
        <f t="shared" si="0"/>
        <v>134</v>
      </c>
      <c r="G22" s="34">
        <f t="shared" si="1"/>
        <v>91</v>
      </c>
      <c r="H22" s="31">
        <v>21897</v>
      </c>
      <c r="J22" s="24">
        <f t="shared" si="2"/>
        <v>44.5</v>
      </c>
    </row>
    <row r="23" spans="1:19" ht="19.5">
      <c r="A23" s="75" t="s">
        <v>221</v>
      </c>
      <c r="B23" s="6" t="s">
        <v>71</v>
      </c>
      <c r="C23" s="76" t="s">
        <v>8</v>
      </c>
      <c r="D23" s="77" t="s">
        <v>8</v>
      </c>
      <c r="E23" s="77" t="s">
        <v>8</v>
      </c>
      <c r="F23" s="77" t="s">
        <v>8</v>
      </c>
      <c r="G23" s="51" t="s">
        <v>8</v>
      </c>
      <c r="H23" s="31">
        <v>24186</v>
      </c>
    </row>
    <row r="24" spans="1:19" ht="20.25" thickBot="1">
      <c r="A24" s="66" t="s">
        <v>220</v>
      </c>
      <c r="B24" s="67" t="s">
        <v>71</v>
      </c>
      <c r="C24" s="78" t="s">
        <v>8</v>
      </c>
      <c r="D24" s="69" t="s">
        <v>5</v>
      </c>
      <c r="E24" s="69" t="s">
        <v>228</v>
      </c>
      <c r="F24" s="69" t="s">
        <v>229</v>
      </c>
      <c r="G24" s="71" t="s">
        <v>8</v>
      </c>
      <c r="H24" s="70">
        <v>23537</v>
      </c>
    </row>
  </sheetData>
  <sortState ref="A10:H22">
    <sortCondition ref="F10:F24"/>
    <sortCondition ref="E10:E24"/>
    <sortCondition ref="D10:D24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26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2.85546875" style="1" bestFit="1" customWidth="1"/>
    <col min="11" max="13" width="11.42578125" style="22"/>
    <col min="14" max="14" width="17.85546875" style="22" bestFit="1" customWidth="1"/>
    <col min="15" max="15" width="11.42578125" style="22"/>
    <col min="16" max="16384" width="11.42578125" style="1"/>
  </cols>
  <sheetData>
    <row r="1" spans="1:256" ht="30.75">
      <c r="A1" s="110" t="s">
        <v>6</v>
      </c>
      <c r="B1" s="110"/>
      <c r="C1" s="110"/>
      <c r="D1" s="110"/>
      <c r="E1" s="110"/>
      <c r="F1" s="110"/>
      <c r="G1" s="110"/>
    </row>
    <row r="2" spans="1:256" ht="30.75">
      <c r="A2" s="110" t="s">
        <v>7</v>
      </c>
      <c r="B2" s="110"/>
      <c r="C2" s="110"/>
      <c r="D2" s="110"/>
      <c r="E2" s="110"/>
      <c r="F2" s="110"/>
      <c r="G2" s="110"/>
    </row>
    <row r="3" spans="1:256" ht="25.5">
      <c r="A3" s="113" t="str">
        <f>'MID AMATEUR'!A3:G3</f>
        <v>SIERRA DE LOS PADRES</v>
      </c>
      <c r="B3" s="113"/>
      <c r="C3" s="113"/>
      <c r="D3" s="113"/>
      <c r="E3" s="113"/>
      <c r="F3" s="113"/>
      <c r="G3" s="113"/>
    </row>
    <row r="4" spans="1:256" ht="25.5">
      <c r="A4" s="113" t="str">
        <f>'MID AMATEUR'!A4:G4</f>
        <v>GOLF CLUB</v>
      </c>
      <c r="B4" s="113"/>
      <c r="C4" s="113"/>
      <c r="D4" s="113"/>
      <c r="E4" s="113"/>
      <c r="F4" s="113"/>
      <c r="G4" s="113"/>
    </row>
    <row r="5" spans="1:256" ht="20.25">
      <c r="A5" s="111" t="str">
        <f>'MID AMATEUR'!A5:G5</f>
        <v>7° FECHA DE MAYORES</v>
      </c>
      <c r="B5" s="111"/>
      <c r="C5" s="111"/>
      <c r="D5" s="111"/>
      <c r="E5" s="111"/>
      <c r="F5" s="111"/>
      <c r="G5" s="111"/>
    </row>
    <row r="6" spans="1:256" ht="19.5">
      <c r="A6" s="112" t="str">
        <f>'MID AMATEUR'!A6:G6</f>
        <v>DOS VUELTAS DE 9 HOYOS MEDAL PLAY</v>
      </c>
      <c r="B6" s="112"/>
      <c r="C6" s="112"/>
      <c r="D6" s="112"/>
      <c r="E6" s="112"/>
      <c r="F6" s="112"/>
      <c r="G6" s="112"/>
      <c r="J6" s="12">
        <v>44652</v>
      </c>
    </row>
    <row r="7" spans="1:256" ht="20.25" thickBot="1">
      <c r="A7" s="114" t="str">
        <f>'MID AMATEUR'!A7:E7</f>
        <v>DOMINGO 03 DE ABRIL DE 2022</v>
      </c>
      <c r="B7" s="114"/>
      <c r="C7" s="114"/>
      <c r="D7" s="114"/>
      <c r="E7" s="114"/>
      <c r="F7" s="114"/>
      <c r="G7" s="114"/>
    </row>
    <row r="8" spans="1:256" ht="20.25" thickBot="1">
      <c r="A8" s="107" t="s">
        <v>13</v>
      </c>
      <c r="B8" s="108"/>
      <c r="C8" s="108"/>
      <c r="D8" s="108"/>
      <c r="E8" s="108"/>
      <c r="F8" s="108"/>
      <c r="G8" s="109"/>
    </row>
    <row r="9" spans="1:256" s="3" customFormat="1" ht="20.25" thickBot="1">
      <c r="A9" s="9" t="s">
        <v>0</v>
      </c>
      <c r="B9" s="10" t="s">
        <v>9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8</v>
      </c>
      <c r="H9" s="9" t="s">
        <v>11</v>
      </c>
      <c r="I9" s="65"/>
      <c r="J9" s="9" t="s">
        <v>12</v>
      </c>
      <c r="K9" s="22"/>
      <c r="L9" s="22"/>
      <c r="M9" s="22"/>
      <c r="N9" s="22"/>
      <c r="O9" s="2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5" t="s">
        <v>133</v>
      </c>
      <c r="B10" s="6" t="s">
        <v>62</v>
      </c>
      <c r="C10" s="7">
        <v>-1</v>
      </c>
      <c r="D10" s="8">
        <v>34</v>
      </c>
      <c r="E10" s="8">
        <v>38</v>
      </c>
      <c r="F10" s="82">
        <f t="shared" ref="F10:F41" si="0">SUM(D10+E10)</f>
        <v>72</v>
      </c>
      <c r="G10" s="51" t="s">
        <v>8</v>
      </c>
      <c r="H10" s="31">
        <v>29431</v>
      </c>
      <c r="I10" s="28" t="s">
        <v>53</v>
      </c>
      <c r="J10" s="33">
        <f xml:space="preserve"> DATEDIF(H10,$J$6,"y")</f>
        <v>41</v>
      </c>
      <c r="P10" s="22"/>
      <c r="Q10" s="22"/>
    </row>
    <row r="11" spans="1:256" ht="19.5">
      <c r="A11" s="25" t="s">
        <v>66</v>
      </c>
      <c r="B11" s="6" t="s">
        <v>67</v>
      </c>
      <c r="C11" s="7">
        <v>-1</v>
      </c>
      <c r="D11" s="8">
        <v>38</v>
      </c>
      <c r="E11" s="8">
        <v>35</v>
      </c>
      <c r="F11" s="82">
        <f t="shared" si="0"/>
        <v>73</v>
      </c>
      <c r="G11" s="51" t="s">
        <v>8</v>
      </c>
      <c r="H11" s="31">
        <v>30469</v>
      </c>
      <c r="I11" s="28" t="s">
        <v>53</v>
      </c>
      <c r="J11" s="33">
        <f xml:space="preserve"> DATEDIF(H11,$J$6,"y")</f>
        <v>38</v>
      </c>
      <c r="P11" s="22"/>
      <c r="Q11" s="22"/>
    </row>
    <row r="12" spans="1:256" ht="19.5">
      <c r="A12" s="25" t="s">
        <v>106</v>
      </c>
      <c r="B12" s="6" t="s">
        <v>78</v>
      </c>
      <c r="C12" s="7">
        <v>5</v>
      </c>
      <c r="D12" s="8">
        <v>35</v>
      </c>
      <c r="E12" s="8">
        <v>38</v>
      </c>
      <c r="F12" s="82">
        <f t="shared" si="0"/>
        <v>73</v>
      </c>
      <c r="G12" s="51" t="s">
        <v>8</v>
      </c>
      <c r="H12" s="31">
        <v>27505</v>
      </c>
      <c r="I12" s="28" t="s">
        <v>53</v>
      </c>
      <c r="J12" s="33">
        <f t="shared" ref="J12:J74" si="1" xml:space="preserve"> DATEDIF(H12,$J$6,"y")</f>
        <v>46</v>
      </c>
      <c r="P12" s="22"/>
      <c r="Q12" s="22"/>
    </row>
    <row r="13" spans="1:256" ht="19.5">
      <c r="A13" s="25" t="s">
        <v>168</v>
      </c>
      <c r="B13" s="6" t="s">
        <v>64</v>
      </c>
      <c r="C13" s="7">
        <v>-3</v>
      </c>
      <c r="D13" s="8">
        <v>37</v>
      </c>
      <c r="E13" s="8">
        <v>37</v>
      </c>
      <c r="F13" s="8">
        <f t="shared" si="0"/>
        <v>74</v>
      </c>
      <c r="G13" s="51" t="s">
        <v>8</v>
      </c>
      <c r="H13" s="31">
        <v>26222</v>
      </c>
      <c r="I13" s="28" t="s">
        <v>53</v>
      </c>
      <c r="J13" s="33">
        <f t="shared" si="1"/>
        <v>50</v>
      </c>
      <c r="P13" s="22"/>
      <c r="Q13" s="22"/>
    </row>
    <row r="14" spans="1:256" ht="19.5">
      <c r="A14" s="25" t="s">
        <v>86</v>
      </c>
      <c r="B14" s="6" t="s">
        <v>62</v>
      </c>
      <c r="C14" s="7">
        <v>-1</v>
      </c>
      <c r="D14" s="8">
        <v>37</v>
      </c>
      <c r="E14" s="8">
        <v>38</v>
      </c>
      <c r="F14" s="8">
        <f t="shared" si="0"/>
        <v>75</v>
      </c>
      <c r="G14" s="51" t="s">
        <v>8</v>
      </c>
      <c r="H14" s="31">
        <v>32333</v>
      </c>
      <c r="I14" s="28" t="s">
        <v>53</v>
      </c>
      <c r="J14" s="33">
        <f t="shared" si="1"/>
        <v>33</v>
      </c>
      <c r="P14" s="22"/>
      <c r="Q14" s="22"/>
    </row>
    <row r="15" spans="1:256" ht="19.5">
      <c r="A15" s="25" t="s">
        <v>165</v>
      </c>
      <c r="B15" s="6" t="s">
        <v>78</v>
      </c>
      <c r="C15" s="7">
        <v>3</v>
      </c>
      <c r="D15" s="8">
        <v>37</v>
      </c>
      <c r="E15" s="8">
        <v>38</v>
      </c>
      <c r="F15" s="8">
        <f t="shared" si="0"/>
        <v>75</v>
      </c>
      <c r="G15" s="51" t="s">
        <v>8</v>
      </c>
      <c r="H15" s="31">
        <v>25939</v>
      </c>
      <c r="I15" s="28" t="s">
        <v>53</v>
      </c>
      <c r="J15" s="33">
        <f t="shared" si="1"/>
        <v>51</v>
      </c>
      <c r="P15" s="22"/>
      <c r="Q15" s="22"/>
    </row>
    <row r="16" spans="1:256" ht="19.5">
      <c r="A16" s="25" t="s">
        <v>123</v>
      </c>
      <c r="B16" s="6" t="s">
        <v>78</v>
      </c>
      <c r="C16" s="7">
        <v>2</v>
      </c>
      <c r="D16" s="8">
        <v>40</v>
      </c>
      <c r="E16" s="8">
        <v>36</v>
      </c>
      <c r="F16" s="8">
        <f t="shared" si="0"/>
        <v>76</v>
      </c>
      <c r="G16" s="51" t="s">
        <v>8</v>
      </c>
      <c r="H16" s="31">
        <v>28240</v>
      </c>
      <c r="I16" s="28" t="s">
        <v>53</v>
      </c>
      <c r="J16" s="33">
        <f t="shared" si="1"/>
        <v>44</v>
      </c>
      <c r="P16" s="22"/>
      <c r="Q16" s="22"/>
    </row>
    <row r="17" spans="1:17" ht="19.5">
      <c r="A17" s="25" t="s">
        <v>156</v>
      </c>
      <c r="B17" s="6" t="s">
        <v>60</v>
      </c>
      <c r="C17" s="7">
        <v>0</v>
      </c>
      <c r="D17" s="8">
        <v>40</v>
      </c>
      <c r="E17" s="8">
        <v>37</v>
      </c>
      <c r="F17" s="8">
        <f t="shared" si="0"/>
        <v>77</v>
      </c>
      <c r="G17" s="51" t="s">
        <v>8</v>
      </c>
      <c r="H17" s="31">
        <v>25144</v>
      </c>
      <c r="I17" s="28" t="s">
        <v>53</v>
      </c>
      <c r="J17" s="33">
        <f t="shared" si="1"/>
        <v>53</v>
      </c>
      <c r="P17" s="22"/>
      <c r="Q17" s="22"/>
    </row>
    <row r="18" spans="1:17" ht="19.5">
      <c r="A18" s="25" t="s">
        <v>63</v>
      </c>
      <c r="B18" s="6" t="s">
        <v>64</v>
      </c>
      <c r="C18" s="7">
        <v>-2</v>
      </c>
      <c r="D18" s="8">
        <v>38</v>
      </c>
      <c r="E18" s="8">
        <v>39</v>
      </c>
      <c r="F18" s="8">
        <f t="shared" si="0"/>
        <v>77</v>
      </c>
      <c r="G18" s="51" t="s">
        <v>8</v>
      </c>
      <c r="H18" s="31">
        <v>30234</v>
      </c>
      <c r="I18" s="28" t="s">
        <v>53</v>
      </c>
      <c r="J18" s="33">
        <f t="shared" si="1"/>
        <v>39</v>
      </c>
      <c r="P18" s="22"/>
      <c r="Q18" s="22"/>
    </row>
    <row r="19" spans="1:17" ht="19.5">
      <c r="A19" s="25" t="s">
        <v>125</v>
      </c>
      <c r="B19" s="6" t="s">
        <v>60</v>
      </c>
      <c r="C19" s="7">
        <v>1</v>
      </c>
      <c r="D19" s="8">
        <v>38</v>
      </c>
      <c r="E19" s="8">
        <v>39</v>
      </c>
      <c r="F19" s="8">
        <f t="shared" si="0"/>
        <v>77</v>
      </c>
      <c r="G19" s="51" t="s">
        <v>8</v>
      </c>
      <c r="H19" s="31">
        <v>28522</v>
      </c>
      <c r="I19" s="28" t="s">
        <v>53</v>
      </c>
      <c r="J19" s="33">
        <f t="shared" si="1"/>
        <v>44</v>
      </c>
      <c r="P19" s="22"/>
      <c r="Q19" s="22"/>
    </row>
    <row r="20" spans="1:17" ht="19.5">
      <c r="A20" s="25" t="s">
        <v>166</v>
      </c>
      <c r="B20" s="6" t="s">
        <v>78</v>
      </c>
      <c r="C20" s="7">
        <v>4</v>
      </c>
      <c r="D20" s="8">
        <v>38</v>
      </c>
      <c r="E20" s="8">
        <v>39</v>
      </c>
      <c r="F20" s="8">
        <f t="shared" si="0"/>
        <v>77</v>
      </c>
      <c r="G20" s="51" t="s">
        <v>8</v>
      </c>
      <c r="H20" s="31">
        <v>26007</v>
      </c>
      <c r="I20" s="28" t="s">
        <v>53</v>
      </c>
      <c r="J20" s="33">
        <f t="shared" si="1"/>
        <v>51</v>
      </c>
      <c r="P20" s="22"/>
      <c r="Q20" s="22"/>
    </row>
    <row r="21" spans="1:17" ht="19.5">
      <c r="A21" s="25" t="s">
        <v>69</v>
      </c>
      <c r="B21" s="6" t="s">
        <v>64</v>
      </c>
      <c r="C21" s="7">
        <v>0</v>
      </c>
      <c r="D21" s="8">
        <v>37</v>
      </c>
      <c r="E21" s="8">
        <v>40</v>
      </c>
      <c r="F21" s="8">
        <f t="shared" si="0"/>
        <v>77</v>
      </c>
      <c r="G21" s="51" t="s">
        <v>8</v>
      </c>
      <c r="H21" s="31">
        <v>30943</v>
      </c>
      <c r="J21" s="33">
        <f t="shared" si="1"/>
        <v>37</v>
      </c>
      <c r="P21" s="22"/>
      <c r="Q21" s="22"/>
    </row>
    <row r="22" spans="1:17" ht="19.5">
      <c r="A22" s="25" t="s">
        <v>91</v>
      </c>
      <c r="B22" s="6" t="s">
        <v>92</v>
      </c>
      <c r="C22" s="7">
        <v>-1</v>
      </c>
      <c r="D22" s="8">
        <v>40</v>
      </c>
      <c r="E22" s="8">
        <v>38</v>
      </c>
      <c r="F22" s="8">
        <f t="shared" si="0"/>
        <v>78</v>
      </c>
      <c r="G22" s="51" t="s">
        <v>8</v>
      </c>
      <c r="H22" s="31">
        <v>33329</v>
      </c>
      <c r="J22" s="33">
        <f t="shared" si="1"/>
        <v>31</v>
      </c>
      <c r="P22" s="22"/>
      <c r="Q22" s="22"/>
    </row>
    <row r="23" spans="1:17" ht="19.5">
      <c r="A23" s="80" t="s">
        <v>226</v>
      </c>
      <c r="B23" s="6" t="s">
        <v>64</v>
      </c>
      <c r="C23" s="7">
        <v>3</v>
      </c>
      <c r="D23" s="8">
        <v>41</v>
      </c>
      <c r="E23" s="8">
        <v>39</v>
      </c>
      <c r="F23" s="8">
        <f t="shared" si="0"/>
        <v>80</v>
      </c>
      <c r="G23" s="51" t="s">
        <v>8</v>
      </c>
      <c r="H23" s="31">
        <v>33060</v>
      </c>
      <c r="J23" s="33">
        <f t="shared" si="1"/>
        <v>31</v>
      </c>
      <c r="P23" s="22"/>
      <c r="Q23" s="22"/>
    </row>
    <row r="24" spans="1:17" ht="19.5">
      <c r="A24" s="25" t="s">
        <v>94</v>
      </c>
      <c r="B24" s="6" t="s">
        <v>95</v>
      </c>
      <c r="C24" s="7">
        <v>0</v>
      </c>
      <c r="D24" s="8">
        <v>39</v>
      </c>
      <c r="E24" s="8">
        <v>41</v>
      </c>
      <c r="F24" s="8">
        <f t="shared" si="0"/>
        <v>80</v>
      </c>
      <c r="G24" s="51" t="s">
        <v>8</v>
      </c>
      <c r="H24" s="31">
        <v>34117</v>
      </c>
      <c r="J24" s="33">
        <f t="shared" si="1"/>
        <v>28</v>
      </c>
      <c r="P24" s="22"/>
      <c r="Q24" s="22"/>
    </row>
    <row r="25" spans="1:17" ht="19.5">
      <c r="A25" s="25" t="s">
        <v>184</v>
      </c>
      <c r="B25" s="6" t="s">
        <v>78</v>
      </c>
      <c r="C25" s="7">
        <v>7</v>
      </c>
      <c r="D25" s="8">
        <v>39</v>
      </c>
      <c r="E25" s="8">
        <v>41</v>
      </c>
      <c r="F25" s="8">
        <f t="shared" si="0"/>
        <v>80</v>
      </c>
      <c r="G25" s="51" t="s">
        <v>8</v>
      </c>
      <c r="H25" s="31">
        <v>19762</v>
      </c>
      <c r="J25" s="33">
        <f t="shared" si="1"/>
        <v>68</v>
      </c>
      <c r="P25" s="22"/>
      <c r="Q25" s="22"/>
    </row>
    <row r="26" spans="1:17" ht="19.5">
      <c r="A26" s="25" t="s">
        <v>130</v>
      </c>
      <c r="B26" s="6" t="s">
        <v>60</v>
      </c>
      <c r="C26" s="7">
        <v>5</v>
      </c>
      <c r="D26" s="8">
        <v>40</v>
      </c>
      <c r="E26" s="8">
        <v>41</v>
      </c>
      <c r="F26" s="8">
        <f t="shared" si="0"/>
        <v>81</v>
      </c>
      <c r="G26" s="51" t="s">
        <v>8</v>
      </c>
      <c r="H26" s="31">
        <v>29104</v>
      </c>
      <c r="J26" s="33">
        <f t="shared" si="1"/>
        <v>42</v>
      </c>
      <c r="P26" s="22"/>
      <c r="Q26" s="22"/>
    </row>
    <row r="27" spans="1:17" ht="19.5">
      <c r="A27" s="25" t="s">
        <v>68</v>
      </c>
      <c r="B27" s="6" t="s">
        <v>64</v>
      </c>
      <c r="C27" s="7">
        <v>1</v>
      </c>
      <c r="D27" s="8">
        <v>38</v>
      </c>
      <c r="E27" s="8">
        <v>43</v>
      </c>
      <c r="F27" s="8">
        <f t="shared" si="0"/>
        <v>81</v>
      </c>
      <c r="G27" s="51" t="s">
        <v>8</v>
      </c>
      <c r="H27" s="31">
        <v>30881</v>
      </c>
      <c r="J27" s="33">
        <f t="shared" si="1"/>
        <v>37</v>
      </c>
      <c r="P27" s="22"/>
      <c r="Q27" s="22"/>
    </row>
    <row r="28" spans="1:17" ht="19.5">
      <c r="A28" s="25" t="s">
        <v>93</v>
      </c>
      <c r="B28" s="6" t="s">
        <v>64</v>
      </c>
      <c r="C28" s="7">
        <v>3</v>
      </c>
      <c r="D28" s="8">
        <v>40</v>
      </c>
      <c r="E28" s="8">
        <v>42</v>
      </c>
      <c r="F28" s="8">
        <f t="shared" si="0"/>
        <v>82</v>
      </c>
      <c r="G28" s="51" t="s">
        <v>8</v>
      </c>
      <c r="H28" s="31">
        <v>33380</v>
      </c>
      <c r="J28" s="33">
        <f t="shared" si="1"/>
        <v>30</v>
      </c>
      <c r="P28" s="22"/>
      <c r="Q28" s="22"/>
    </row>
    <row r="29" spans="1:17" ht="19.5">
      <c r="A29" s="25" t="s">
        <v>116</v>
      </c>
      <c r="B29" s="6" t="s">
        <v>80</v>
      </c>
      <c r="C29" s="7">
        <v>4</v>
      </c>
      <c r="D29" s="8">
        <v>42</v>
      </c>
      <c r="E29" s="8">
        <v>41</v>
      </c>
      <c r="F29" s="8">
        <f t="shared" si="0"/>
        <v>83</v>
      </c>
      <c r="G29" s="51" t="s">
        <v>8</v>
      </c>
      <c r="H29" s="31">
        <v>28020</v>
      </c>
      <c r="J29" s="33">
        <f t="shared" si="1"/>
        <v>45</v>
      </c>
      <c r="P29" s="22"/>
      <c r="Q29" s="22"/>
    </row>
    <row r="30" spans="1:17" ht="19.5">
      <c r="A30" s="25" t="s">
        <v>72</v>
      </c>
      <c r="B30" s="6" t="s">
        <v>71</v>
      </c>
      <c r="C30" s="7">
        <v>9</v>
      </c>
      <c r="D30" s="8">
        <v>38</v>
      </c>
      <c r="E30" s="8">
        <v>45</v>
      </c>
      <c r="F30" s="8">
        <f t="shared" si="0"/>
        <v>83</v>
      </c>
      <c r="G30" s="51" t="s">
        <v>8</v>
      </c>
      <c r="H30" s="31">
        <v>31220</v>
      </c>
      <c r="J30" s="33">
        <f t="shared" si="1"/>
        <v>36</v>
      </c>
      <c r="P30" s="22"/>
      <c r="Q30" s="22"/>
    </row>
    <row r="31" spans="1:17" ht="19.5">
      <c r="A31" s="25" t="s">
        <v>117</v>
      </c>
      <c r="B31" s="6" t="s">
        <v>60</v>
      </c>
      <c r="C31" s="7">
        <v>5</v>
      </c>
      <c r="D31" s="8">
        <v>43</v>
      </c>
      <c r="E31" s="8">
        <v>41</v>
      </c>
      <c r="F31" s="8">
        <f t="shared" si="0"/>
        <v>84</v>
      </c>
      <c r="G31" s="51" t="s">
        <v>8</v>
      </c>
      <c r="H31" s="31">
        <v>28075</v>
      </c>
      <c r="J31" s="33">
        <f t="shared" si="1"/>
        <v>45</v>
      </c>
      <c r="P31" s="22"/>
      <c r="Q31" s="22"/>
    </row>
    <row r="32" spans="1:17" ht="19.5">
      <c r="A32" s="25" t="s">
        <v>143</v>
      </c>
      <c r="B32" s="6" t="s">
        <v>78</v>
      </c>
      <c r="C32" s="7">
        <v>12</v>
      </c>
      <c r="D32" s="8">
        <v>42</v>
      </c>
      <c r="E32" s="8">
        <v>42</v>
      </c>
      <c r="F32" s="8">
        <f t="shared" si="0"/>
        <v>84</v>
      </c>
      <c r="G32" s="51" t="s">
        <v>8</v>
      </c>
      <c r="H32" s="31">
        <v>23632</v>
      </c>
      <c r="J32" s="33">
        <f t="shared" si="1"/>
        <v>57</v>
      </c>
      <c r="P32" s="22"/>
      <c r="Q32" s="22"/>
    </row>
    <row r="33" spans="1:17" ht="19.5">
      <c r="A33" s="25" t="s">
        <v>131</v>
      </c>
      <c r="B33" s="6" t="s">
        <v>60</v>
      </c>
      <c r="C33" s="7">
        <v>4</v>
      </c>
      <c r="D33" s="8">
        <v>41</v>
      </c>
      <c r="E33" s="8">
        <v>43</v>
      </c>
      <c r="F33" s="8">
        <f t="shared" si="0"/>
        <v>84</v>
      </c>
      <c r="G33" s="51" t="s">
        <v>8</v>
      </c>
      <c r="H33" s="31">
        <v>29151</v>
      </c>
      <c r="J33" s="33">
        <f t="shared" si="1"/>
        <v>42</v>
      </c>
      <c r="P33" s="22"/>
      <c r="Q33" s="22"/>
    </row>
    <row r="34" spans="1:17" ht="19.5">
      <c r="A34" s="25" t="s">
        <v>127</v>
      </c>
      <c r="B34" s="6" t="s">
        <v>80</v>
      </c>
      <c r="C34" s="7">
        <v>2</v>
      </c>
      <c r="D34" s="8">
        <v>40</v>
      </c>
      <c r="E34" s="8">
        <v>44</v>
      </c>
      <c r="F34" s="8">
        <f t="shared" si="0"/>
        <v>84</v>
      </c>
      <c r="G34" s="51" t="s">
        <v>8</v>
      </c>
      <c r="H34" s="31">
        <v>28682</v>
      </c>
      <c r="J34" s="33">
        <f t="shared" si="1"/>
        <v>43</v>
      </c>
      <c r="P34" s="22"/>
      <c r="Q34" s="22"/>
    </row>
    <row r="35" spans="1:17" ht="19.5">
      <c r="A35" s="25" t="s">
        <v>201</v>
      </c>
      <c r="B35" s="6" t="s">
        <v>62</v>
      </c>
      <c r="C35" s="7">
        <v>9</v>
      </c>
      <c r="D35" s="8">
        <v>43</v>
      </c>
      <c r="E35" s="8">
        <v>42</v>
      </c>
      <c r="F35" s="8">
        <f t="shared" si="0"/>
        <v>85</v>
      </c>
      <c r="G35" s="51" t="s">
        <v>8</v>
      </c>
      <c r="H35" s="31">
        <v>21863</v>
      </c>
      <c r="J35" s="33">
        <f t="shared" si="1"/>
        <v>62</v>
      </c>
      <c r="P35" s="22"/>
      <c r="Q35" s="22"/>
    </row>
    <row r="36" spans="1:17" ht="19.5">
      <c r="A36" s="25" t="s">
        <v>59</v>
      </c>
      <c r="B36" s="6" t="s">
        <v>60</v>
      </c>
      <c r="C36" s="7">
        <v>7</v>
      </c>
      <c r="D36" s="8">
        <v>42</v>
      </c>
      <c r="E36" s="8">
        <v>43</v>
      </c>
      <c r="F36" s="8">
        <f t="shared" si="0"/>
        <v>85</v>
      </c>
      <c r="G36" s="51" t="s">
        <v>8</v>
      </c>
      <c r="H36" s="31">
        <v>29994</v>
      </c>
      <c r="J36" s="33">
        <f t="shared" si="1"/>
        <v>40</v>
      </c>
      <c r="P36" s="22"/>
      <c r="Q36" s="22"/>
    </row>
    <row r="37" spans="1:17" ht="19.5">
      <c r="A37" s="25" t="s">
        <v>153</v>
      </c>
      <c r="B37" s="6" t="s">
        <v>78</v>
      </c>
      <c r="C37" s="7">
        <v>7</v>
      </c>
      <c r="D37" s="8">
        <v>42</v>
      </c>
      <c r="E37" s="8">
        <v>43</v>
      </c>
      <c r="F37" s="8">
        <f t="shared" si="0"/>
        <v>85</v>
      </c>
      <c r="G37" s="51" t="s">
        <v>8</v>
      </c>
      <c r="H37" s="31">
        <v>24944</v>
      </c>
      <c r="J37" s="33">
        <f t="shared" si="1"/>
        <v>53</v>
      </c>
      <c r="P37" s="22"/>
      <c r="Q37" s="22"/>
    </row>
    <row r="38" spans="1:17" ht="19.5">
      <c r="A38" s="25" t="s">
        <v>150</v>
      </c>
      <c r="B38" s="6" t="s">
        <v>71</v>
      </c>
      <c r="C38" s="7">
        <v>7</v>
      </c>
      <c r="D38" s="8">
        <v>41</v>
      </c>
      <c r="E38" s="8">
        <v>44</v>
      </c>
      <c r="F38" s="8">
        <f t="shared" si="0"/>
        <v>85</v>
      </c>
      <c r="G38" s="51" t="s">
        <v>8</v>
      </c>
      <c r="H38" s="31">
        <v>24765</v>
      </c>
      <c r="J38" s="33">
        <f t="shared" si="1"/>
        <v>54</v>
      </c>
      <c r="P38" s="22"/>
      <c r="Q38" s="22"/>
    </row>
    <row r="39" spans="1:17" ht="19.5">
      <c r="A39" s="25" t="s">
        <v>160</v>
      </c>
      <c r="B39" s="6" t="s">
        <v>78</v>
      </c>
      <c r="C39" s="7">
        <v>7</v>
      </c>
      <c r="D39" s="8">
        <v>41</v>
      </c>
      <c r="E39" s="8">
        <v>44</v>
      </c>
      <c r="F39" s="8">
        <f t="shared" si="0"/>
        <v>85</v>
      </c>
      <c r="G39" s="51" t="s">
        <v>8</v>
      </c>
      <c r="H39" s="31">
        <v>25455</v>
      </c>
      <c r="J39" s="33">
        <f t="shared" si="1"/>
        <v>52</v>
      </c>
      <c r="P39" s="22"/>
      <c r="Q39" s="22"/>
    </row>
    <row r="40" spans="1:17" ht="19.5">
      <c r="A40" s="25" t="s">
        <v>206</v>
      </c>
      <c r="B40" s="6" t="s">
        <v>207</v>
      </c>
      <c r="C40" s="7">
        <v>3</v>
      </c>
      <c r="D40" s="8">
        <v>45</v>
      </c>
      <c r="E40" s="8">
        <v>41</v>
      </c>
      <c r="F40" s="8">
        <f t="shared" si="0"/>
        <v>86</v>
      </c>
      <c r="G40" s="51" t="s">
        <v>8</v>
      </c>
      <c r="H40" s="31">
        <v>22466</v>
      </c>
      <c r="J40" s="33">
        <f t="shared" si="1"/>
        <v>60</v>
      </c>
      <c r="P40" s="22"/>
      <c r="Q40" s="22"/>
    </row>
    <row r="41" spans="1:17" ht="19.5">
      <c r="A41" s="25" t="s">
        <v>195</v>
      </c>
      <c r="B41" s="6" t="s">
        <v>78</v>
      </c>
      <c r="C41" s="7">
        <v>10</v>
      </c>
      <c r="D41" s="8">
        <v>44</v>
      </c>
      <c r="E41" s="8">
        <v>42</v>
      </c>
      <c r="F41" s="8">
        <f t="shared" si="0"/>
        <v>86</v>
      </c>
      <c r="G41" s="51" t="s">
        <v>8</v>
      </c>
      <c r="H41" s="31">
        <v>21345</v>
      </c>
      <c r="J41" s="33">
        <f t="shared" si="1"/>
        <v>63</v>
      </c>
      <c r="P41" s="22"/>
      <c r="Q41" s="22"/>
    </row>
    <row r="42" spans="1:17" ht="19.5">
      <c r="A42" s="25" t="s">
        <v>65</v>
      </c>
      <c r="B42" s="6" t="s">
        <v>64</v>
      </c>
      <c r="C42" s="7">
        <v>10</v>
      </c>
      <c r="D42" s="8">
        <v>43</v>
      </c>
      <c r="E42" s="8">
        <v>43</v>
      </c>
      <c r="F42" s="8">
        <f t="shared" ref="F42:F73" si="2">SUM(D42+E42)</f>
        <v>86</v>
      </c>
      <c r="G42" s="51" t="s">
        <v>8</v>
      </c>
      <c r="H42" s="31">
        <v>30340</v>
      </c>
      <c r="J42" s="33">
        <f t="shared" si="1"/>
        <v>39</v>
      </c>
      <c r="P42" s="22"/>
      <c r="Q42" s="22"/>
    </row>
    <row r="43" spans="1:17" ht="19.5">
      <c r="A43" s="25" t="s">
        <v>163</v>
      </c>
      <c r="B43" s="6" t="s">
        <v>62</v>
      </c>
      <c r="C43" s="7">
        <v>4</v>
      </c>
      <c r="D43" s="8">
        <v>42</v>
      </c>
      <c r="E43" s="8">
        <v>44</v>
      </c>
      <c r="F43" s="8">
        <f t="shared" si="2"/>
        <v>86</v>
      </c>
      <c r="G43" s="51" t="s">
        <v>8</v>
      </c>
      <c r="H43" s="31">
        <v>25621</v>
      </c>
      <c r="J43" s="33">
        <f t="shared" si="1"/>
        <v>52</v>
      </c>
      <c r="P43" s="22"/>
      <c r="Q43" s="22"/>
    </row>
    <row r="44" spans="1:17" ht="19.5">
      <c r="A44" s="25" t="s">
        <v>111</v>
      </c>
      <c r="B44" s="6" t="s">
        <v>78</v>
      </c>
      <c r="C44" s="7">
        <v>7</v>
      </c>
      <c r="D44" s="8">
        <v>41</v>
      </c>
      <c r="E44" s="8">
        <v>45</v>
      </c>
      <c r="F44" s="8">
        <f t="shared" si="2"/>
        <v>86</v>
      </c>
      <c r="G44" s="51" t="s">
        <v>8</v>
      </c>
      <c r="H44" s="31">
        <v>27697</v>
      </c>
      <c r="J44" s="33">
        <f t="shared" si="1"/>
        <v>46</v>
      </c>
      <c r="P44" s="22"/>
      <c r="Q44" s="22"/>
    </row>
    <row r="45" spans="1:17" ht="19.5">
      <c r="A45" s="25" t="s">
        <v>120</v>
      </c>
      <c r="B45" s="6" t="s">
        <v>80</v>
      </c>
      <c r="C45" s="7">
        <v>6</v>
      </c>
      <c r="D45" s="8">
        <v>47</v>
      </c>
      <c r="E45" s="8">
        <v>40</v>
      </c>
      <c r="F45" s="8">
        <f t="shared" si="2"/>
        <v>87</v>
      </c>
      <c r="G45" s="51" t="s">
        <v>8</v>
      </c>
      <c r="H45" s="31">
        <v>28210</v>
      </c>
      <c r="J45" s="33">
        <f t="shared" si="1"/>
        <v>45</v>
      </c>
      <c r="P45" s="22"/>
      <c r="Q45" s="22"/>
    </row>
    <row r="46" spans="1:17" ht="19.5">
      <c r="A46" s="25" t="s">
        <v>83</v>
      </c>
      <c r="B46" s="6" t="s">
        <v>71</v>
      </c>
      <c r="C46" s="7">
        <v>8</v>
      </c>
      <c r="D46" s="8">
        <v>44</v>
      </c>
      <c r="E46" s="8">
        <v>43</v>
      </c>
      <c r="F46" s="8">
        <f t="shared" si="2"/>
        <v>87</v>
      </c>
      <c r="G46" s="51" t="s">
        <v>8</v>
      </c>
      <c r="H46" s="31">
        <v>31836</v>
      </c>
      <c r="J46" s="33">
        <f t="shared" si="1"/>
        <v>35</v>
      </c>
      <c r="P46" s="22"/>
      <c r="Q46" s="22"/>
    </row>
    <row r="47" spans="1:17" ht="19.5">
      <c r="A47" s="25" t="s">
        <v>119</v>
      </c>
      <c r="B47" s="6" t="s">
        <v>62</v>
      </c>
      <c r="C47" s="7">
        <v>7</v>
      </c>
      <c r="D47" s="8">
        <v>41</v>
      </c>
      <c r="E47" s="8">
        <v>46</v>
      </c>
      <c r="F47" s="8">
        <f t="shared" si="2"/>
        <v>87</v>
      </c>
      <c r="G47" s="51" t="s">
        <v>8</v>
      </c>
      <c r="H47" s="31">
        <v>28088</v>
      </c>
      <c r="J47" s="33">
        <f t="shared" si="1"/>
        <v>45</v>
      </c>
      <c r="P47" s="22"/>
      <c r="Q47" s="22"/>
    </row>
    <row r="48" spans="1:17" ht="19.5">
      <c r="A48" s="25" t="s">
        <v>129</v>
      </c>
      <c r="B48" s="6" t="s">
        <v>60</v>
      </c>
      <c r="C48" s="7">
        <v>7</v>
      </c>
      <c r="D48" s="8">
        <v>47</v>
      </c>
      <c r="E48" s="8">
        <v>41</v>
      </c>
      <c r="F48" s="8">
        <f t="shared" si="2"/>
        <v>88</v>
      </c>
      <c r="G48" s="51" t="s">
        <v>8</v>
      </c>
      <c r="H48" s="31">
        <v>29031</v>
      </c>
      <c r="J48" s="33">
        <f t="shared" si="1"/>
        <v>42</v>
      </c>
      <c r="P48" s="22"/>
      <c r="Q48" s="22"/>
    </row>
    <row r="49" spans="1:17" ht="19.5">
      <c r="A49" s="25" t="s">
        <v>109</v>
      </c>
      <c r="B49" s="6" t="s">
        <v>110</v>
      </c>
      <c r="C49" s="7">
        <v>10</v>
      </c>
      <c r="D49" s="8">
        <v>45</v>
      </c>
      <c r="E49" s="8">
        <v>43</v>
      </c>
      <c r="F49" s="8">
        <f t="shared" si="2"/>
        <v>88</v>
      </c>
      <c r="G49" s="51" t="s">
        <v>8</v>
      </c>
      <c r="H49" s="31">
        <v>27613</v>
      </c>
      <c r="J49" s="33">
        <f t="shared" si="1"/>
        <v>46</v>
      </c>
      <c r="P49" s="22"/>
      <c r="Q49" s="22"/>
    </row>
    <row r="50" spans="1:17" ht="19.5">
      <c r="A50" s="25" t="s">
        <v>115</v>
      </c>
      <c r="B50" s="6" t="s">
        <v>78</v>
      </c>
      <c r="C50" s="7">
        <v>9</v>
      </c>
      <c r="D50" s="8">
        <v>44</v>
      </c>
      <c r="E50" s="8">
        <v>44</v>
      </c>
      <c r="F50" s="8">
        <f t="shared" si="2"/>
        <v>88</v>
      </c>
      <c r="G50" s="51" t="s">
        <v>8</v>
      </c>
      <c r="H50" s="31">
        <v>27932</v>
      </c>
      <c r="J50" s="33">
        <f t="shared" si="1"/>
        <v>45</v>
      </c>
      <c r="P50" s="22"/>
      <c r="Q50" s="22"/>
    </row>
    <row r="51" spans="1:17" ht="19.5">
      <c r="A51" s="25" t="s">
        <v>90</v>
      </c>
      <c r="B51" s="6" t="s">
        <v>64</v>
      </c>
      <c r="C51" s="7">
        <v>12</v>
      </c>
      <c r="D51" s="8">
        <v>43</v>
      </c>
      <c r="E51" s="8">
        <v>45</v>
      </c>
      <c r="F51" s="8">
        <f t="shared" si="2"/>
        <v>88</v>
      </c>
      <c r="G51" s="51" t="s">
        <v>8</v>
      </c>
      <c r="H51" s="31">
        <v>32903</v>
      </c>
      <c r="J51" s="33">
        <f t="shared" si="1"/>
        <v>32</v>
      </c>
      <c r="P51" s="22"/>
      <c r="Q51" s="22"/>
    </row>
    <row r="52" spans="1:17" ht="19.5">
      <c r="A52" s="25" t="s">
        <v>97</v>
      </c>
      <c r="B52" s="6" t="s">
        <v>64</v>
      </c>
      <c r="C52" s="7">
        <v>7</v>
      </c>
      <c r="D52" s="8">
        <v>41</v>
      </c>
      <c r="E52" s="8">
        <v>47</v>
      </c>
      <c r="F52" s="8">
        <f t="shared" si="2"/>
        <v>88</v>
      </c>
      <c r="G52" s="51" t="s">
        <v>8</v>
      </c>
      <c r="H52" s="31">
        <v>26334</v>
      </c>
      <c r="J52" s="33">
        <f t="shared" si="1"/>
        <v>50</v>
      </c>
      <c r="P52" s="22"/>
      <c r="Q52" s="22"/>
    </row>
    <row r="53" spans="1:17" ht="19.5">
      <c r="A53" s="25" t="s">
        <v>139</v>
      </c>
      <c r="B53" s="6" t="s">
        <v>67</v>
      </c>
      <c r="C53" s="7">
        <v>6</v>
      </c>
      <c r="D53" s="8">
        <v>40</v>
      </c>
      <c r="E53" s="8">
        <v>48</v>
      </c>
      <c r="F53" s="8">
        <f t="shared" si="2"/>
        <v>88</v>
      </c>
      <c r="G53" s="51" t="s">
        <v>8</v>
      </c>
      <c r="H53" s="31">
        <v>23045</v>
      </c>
      <c r="J53" s="33">
        <f t="shared" si="1"/>
        <v>59</v>
      </c>
      <c r="P53" s="22"/>
      <c r="Q53" s="22"/>
    </row>
    <row r="54" spans="1:17" ht="19.5">
      <c r="A54" s="25" t="s">
        <v>167</v>
      </c>
      <c r="B54" s="6" t="s">
        <v>62</v>
      </c>
      <c r="C54" s="7">
        <v>10</v>
      </c>
      <c r="D54" s="8">
        <v>46</v>
      </c>
      <c r="E54" s="8">
        <v>43</v>
      </c>
      <c r="F54" s="8">
        <f t="shared" si="2"/>
        <v>89</v>
      </c>
      <c r="G54" s="51" t="s">
        <v>8</v>
      </c>
      <c r="H54" s="31">
        <v>26053</v>
      </c>
      <c r="J54" s="33">
        <f t="shared" si="1"/>
        <v>50</v>
      </c>
      <c r="P54" s="22"/>
      <c r="Q54" s="22"/>
    </row>
    <row r="55" spans="1:17" ht="19.5">
      <c r="A55" s="25" t="s">
        <v>112</v>
      </c>
      <c r="B55" s="6" t="s">
        <v>78</v>
      </c>
      <c r="C55" s="7">
        <v>12</v>
      </c>
      <c r="D55" s="8">
        <v>43</v>
      </c>
      <c r="E55" s="8">
        <v>46</v>
      </c>
      <c r="F55" s="8">
        <f t="shared" si="2"/>
        <v>89</v>
      </c>
      <c r="G55" s="51" t="s">
        <v>8</v>
      </c>
      <c r="H55" s="31">
        <v>27724</v>
      </c>
      <c r="J55" s="33">
        <f t="shared" si="1"/>
        <v>46</v>
      </c>
      <c r="P55" s="22"/>
      <c r="Q55" s="22"/>
    </row>
    <row r="56" spans="1:17" ht="19.5">
      <c r="A56" s="25" t="s">
        <v>121</v>
      </c>
      <c r="B56" s="6" t="s">
        <v>71</v>
      </c>
      <c r="C56" s="7">
        <v>19</v>
      </c>
      <c r="D56" s="8">
        <v>46</v>
      </c>
      <c r="E56" s="8">
        <v>45</v>
      </c>
      <c r="F56" s="8">
        <f t="shared" si="2"/>
        <v>91</v>
      </c>
      <c r="G56" s="51" t="s">
        <v>8</v>
      </c>
      <c r="H56" s="31">
        <v>28216</v>
      </c>
      <c r="J56" s="33">
        <f t="shared" si="1"/>
        <v>45</v>
      </c>
      <c r="P56" s="22"/>
      <c r="Q56" s="22"/>
    </row>
    <row r="57" spans="1:17" ht="19.5">
      <c r="A57" s="25" t="s">
        <v>192</v>
      </c>
      <c r="B57" s="6" t="s">
        <v>64</v>
      </c>
      <c r="C57" s="7">
        <v>14</v>
      </c>
      <c r="D57" s="8">
        <v>43</v>
      </c>
      <c r="E57" s="8">
        <v>48</v>
      </c>
      <c r="F57" s="8">
        <f t="shared" si="2"/>
        <v>91</v>
      </c>
      <c r="G57" s="51" t="s">
        <v>8</v>
      </c>
      <c r="H57" s="31">
        <v>20847</v>
      </c>
      <c r="J57" s="33">
        <f t="shared" si="1"/>
        <v>65</v>
      </c>
      <c r="P57" s="22"/>
      <c r="Q57" s="22"/>
    </row>
    <row r="58" spans="1:17" ht="19.5">
      <c r="A58" s="25" t="s">
        <v>61</v>
      </c>
      <c r="B58" s="6" t="s">
        <v>62</v>
      </c>
      <c r="C58" s="7">
        <v>7</v>
      </c>
      <c r="D58" s="8">
        <v>45</v>
      </c>
      <c r="E58" s="8">
        <v>47</v>
      </c>
      <c r="F58" s="8">
        <f t="shared" si="2"/>
        <v>92</v>
      </c>
      <c r="G58" s="51" t="s">
        <v>8</v>
      </c>
      <c r="H58" s="31">
        <v>30088</v>
      </c>
      <c r="J58" s="33">
        <f t="shared" si="1"/>
        <v>39</v>
      </c>
      <c r="P58" s="22"/>
      <c r="Q58" s="22"/>
    </row>
    <row r="59" spans="1:17" ht="19.5">
      <c r="A59" s="25" t="s">
        <v>118</v>
      </c>
      <c r="B59" s="6" t="s">
        <v>110</v>
      </c>
      <c r="C59" s="7">
        <v>12</v>
      </c>
      <c r="D59" s="8">
        <v>43</v>
      </c>
      <c r="E59" s="8">
        <v>49</v>
      </c>
      <c r="F59" s="8">
        <f t="shared" si="2"/>
        <v>92</v>
      </c>
      <c r="G59" s="51" t="s">
        <v>8</v>
      </c>
      <c r="H59" s="31">
        <v>28086</v>
      </c>
      <c r="J59" s="33">
        <f t="shared" si="1"/>
        <v>45</v>
      </c>
      <c r="P59" s="22"/>
      <c r="Q59" s="22"/>
    </row>
    <row r="60" spans="1:17" ht="19.5">
      <c r="A60" s="25" t="s">
        <v>128</v>
      </c>
      <c r="B60" s="6" t="s">
        <v>78</v>
      </c>
      <c r="C60" s="7">
        <v>15</v>
      </c>
      <c r="D60" s="8">
        <v>48</v>
      </c>
      <c r="E60" s="8">
        <v>45</v>
      </c>
      <c r="F60" s="8">
        <f t="shared" si="2"/>
        <v>93</v>
      </c>
      <c r="G60" s="51" t="s">
        <v>8</v>
      </c>
      <c r="H60" s="31">
        <v>28930</v>
      </c>
      <c r="J60" s="33">
        <f t="shared" si="1"/>
        <v>43</v>
      </c>
      <c r="P60" s="22"/>
      <c r="Q60" s="22"/>
    </row>
    <row r="61" spans="1:17" ht="19.5">
      <c r="A61" s="25" t="s">
        <v>134</v>
      </c>
      <c r="B61" s="6" t="s">
        <v>78</v>
      </c>
      <c r="C61" s="7">
        <v>22</v>
      </c>
      <c r="D61" s="8">
        <v>46</v>
      </c>
      <c r="E61" s="8">
        <v>47</v>
      </c>
      <c r="F61" s="8">
        <f t="shared" si="2"/>
        <v>93</v>
      </c>
      <c r="G61" s="51" t="s">
        <v>8</v>
      </c>
      <c r="H61" s="31">
        <v>29804</v>
      </c>
      <c r="J61" s="33">
        <f t="shared" si="1"/>
        <v>40</v>
      </c>
      <c r="P61" s="22"/>
      <c r="Q61" s="22"/>
    </row>
    <row r="62" spans="1:17" ht="19.5">
      <c r="A62" s="25" t="s">
        <v>194</v>
      </c>
      <c r="B62" s="6" t="s">
        <v>71</v>
      </c>
      <c r="C62" s="7">
        <v>10</v>
      </c>
      <c r="D62" s="8">
        <v>50</v>
      </c>
      <c r="E62" s="8">
        <v>44</v>
      </c>
      <c r="F62" s="8">
        <f t="shared" si="2"/>
        <v>94</v>
      </c>
      <c r="G62" s="51" t="s">
        <v>8</v>
      </c>
      <c r="H62" s="31">
        <v>21303</v>
      </c>
      <c r="J62" s="33">
        <f t="shared" si="1"/>
        <v>63</v>
      </c>
      <c r="P62" s="22"/>
      <c r="Q62" s="22"/>
    </row>
    <row r="63" spans="1:17" ht="19.5">
      <c r="A63" s="25" t="s">
        <v>175</v>
      </c>
      <c r="B63" s="6" t="s">
        <v>62</v>
      </c>
      <c r="C63" s="7">
        <v>11</v>
      </c>
      <c r="D63" s="8">
        <v>49</v>
      </c>
      <c r="E63" s="8">
        <v>45</v>
      </c>
      <c r="F63" s="8">
        <f t="shared" si="2"/>
        <v>94</v>
      </c>
      <c r="G63" s="51" t="s">
        <v>8</v>
      </c>
      <c r="H63" s="31">
        <v>18177</v>
      </c>
      <c r="J63" s="33">
        <f t="shared" si="1"/>
        <v>72</v>
      </c>
      <c r="P63" s="22"/>
      <c r="Q63" s="22"/>
    </row>
    <row r="64" spans="1:17" ht="19.5">
      <c r="A64" s="25" t="s">
        <v>209</v>
      </c>
      <c r="B64" s="6" t="s">
        <v>110</v>
      </c>
      <c r="C64" s="7">
        <v>14</v>
      </c>
      <c r="D64" s="8">
        <v>48</v>
      </c>
      <c r="E64" s="8">
        <v>47</v>
      </c>
      <c r="F64" s="8">
        <f t="shared" si="2"/>
        <v>95</v>
      </c>
      <c r="G64" s="51" t="s">
        <v>8</v>
      </c>
      <c r="H64" s="31">
        <v>22573</v>
      </c>
      <c r="J64" s="33">
        <f t="shared" si="1"/>
        <v>60</v>
      </c>
      <c r="P64" s="22"/>
      <c r="Q64" s="22"/>
    </row>
    <row r="65" spans="1:17" ht="19.5">
      <c r="A65" s="25" t="s">
        <v>149</v>
      </c>
      <c r="B65" s="6" t="s">
        <v>64</v>
      </c>
      <c r="C65" s="7">
        <v>16</v>
      </c>
      <c r="D65" s="8">
        <v>47</v>
      </c>
      <c r="E65" s="8">
        <v>48</v>
      </c>
      <c r="F65" s="8">
        <f t="shared" si="2"/>
        <v>95</v>
      </c>
      <c r="G65" s="51" t="s">
        <v>8</v>
      </c>
      <c r="H65" s="31">
        <v>24521</v>
      </c>
      <c r="J65" s="33">
        <f t="shared" si="1"/>
        <v>55</v>
      </c>
      <c r="P65" s="22"/>
      <c r="Q65" s="22"/>
    </row>
    <row r="66" spans="1:17" ht="19.5">
      <c r="A66" s="25" t="s">
        <v>172</v>
      </c>
      <c r="B66" s="6" t="s">
        <v>88</v>
      </c>
      <c r="C66" s="7">
        <v>16</v>
      </c>
      <c r="D66" s="8">
        <v>46</v>
      </c>
      <c r="E66" s="8">
        <v>50</v>
      </c>
      <c r="F66" s="8">
        <f t="shared" si="2"/>
        <v>96</v>
      </c>
      <c r="G66" s="51" t="s">
        <v>8</v>
      </c>
      <c r="H66" s="31">
        <v>16781</v>
      </c>
      <c r="J66" s="33">
        <f t="shared" si="1"/>
        <v>76</v>
      </c>
      <c r="P66" s="22"/>
      <c r="Q66" s="22"/>
    </row>
    <row r="67" spans="1:17" ht="19.5">
      <c r="A67" s="80" t="s">
        <v>222</v>
      </c>
      <c r="B67" s="6" t="s">
        <v>80</v>
      </c>
      <c r="C67" s="7">
        <v>17</v>
      </c>
      <c r="D67" s="8">
        <v>46</v>
      </c>
      <c r="E67" s="8">
        <v>50</v>
      </c>
      <c r="F67" s="8">
        <f t="shared" si="2"/>
        <v>96</v>
      </c>
      <c r="G67" s="51" t="s">
        <v>8</v>
      </c>
      <c r="H67" s="31">
        <v>25038</v>
      </c>
      <c r="J67" s="33">
        <f t="shared" si="1"/>
        <v>53</v>
      </c>
      <c r="P67" s="22"/>
      <c r="Q67" s="22"/>
    </row>
    <row r="68" spans="1:17" ht="19.5">
      <c r="A68" s="80" t="s">
        <v>213</v>
      </c>
      <c r="B68" s="6" t="s">
        <v>78</v>
      </c>
      <c r="C68" s="7">
        <v>11</v>
      </c>
      <c r="D68" s="8">
        <v>47</v>
      </c>
      <c r="E68" s="8">
        <v>50</v>
      </c>
      <c r="F68" s="8">
        <f t="shared" si="2"/>
        <v>97</v>
      </c>
      <c r="G68" s="51" t="s">
        <v>8</v>
      </c>
      <c r="H68" s="31">
        <v>16442</v>
      </c>
      <c r="J68" s="33">
        <f t="shared" si="1"/>
        <v>77</v>
      </c>
      <c r="P68" s="22"/>
      <c r="Q68" s="22"/>
    </row>
    <row r="69" spans="1:17" ht="19.5">
      <c r="A69" s="25" t="s">
        <v>144</v>
      </c>
      <c r="B69" s="6" t="s">
        <v>88</v>
      </c>
      <c r="C69" s="7">
        <v>16</v>
      </c>
      <c r="D69" s="8">
        <v>46</v>
      </c>
      <c r="E69" s="8">
        <v>51</v>
      </c>
      <c r="F69" s="8">
        <f t="shared" si="2"/>
        <v>97</v>
      </c>
      <c r="G69" s="51" t="s">
        <v>8</v>
      </c>
      <c r="H69" s="31">
        <v>23839</v>
      </c>
      <c r="J69" s="33">
        <f t="shared" si="1"/>
        <v>56</v>
      </c>
      <c r="P69" s="22"/>
      <c r="Q69" s="22"/>
    </row>
    <row r="70" spans="1:17" ht="19.5">
      <c r="A70" s="25" t="s">
        <v>203</v>
      </c>
      <c r="B70" s="6" t="s">
        <v>64</v>
      </c>
      <c r="C70" s="7">
        <v>22</v>
      </c>
      <c r="D70" s="8">
        <v>43</v>
      </c>
      <c r="E70" s="8">
        <v>54</v>
      </c>
      <c r="F70" s="8">
        <f t="shared" si="2"/>
        <v>97</v>
      </c>
      <c r="G70" s="51" t="s">
        <v>8</v>
      </c>
      <c r="H70" s="31">
        <v>22238</v>
      </c>
      <c r="J70" s="33">
        <f t="shared" si="1"/>
        <v>61</v>
      </c>
      <c r="P70" s="22"/>
      <c r="Q70" s="22"/>
    </row>
    <row r="71" spans="1:17" ht="19.5">
      <c r="A71" s="25" t="s">
        <v>70</v>
      </c>
      <c r="B71" s="6" t="s">
        <v>71</v>
      </c>
      <c r="C71" s="7">
        <v>19</v>
      </c>
      <c r="D71" s="8">
        <v>54</v>
      </c>
      <c r="E71" s="8">
        <v>44</v>
      </c>
      <c r="F71" s="8">
        <f t="shared" si="2"/>
        <v>98</v>
      </c>
      <c r="G71" s="51" t="s">
        <v>8</v>
      </c>
      <c r="H71" s="31">
        <v>31214</v>
      </c>
      <c r="J71" s="33">
        <f t="shared" si="1"/>
        <v>36</v>
      </c>
      <c r="P71" s="22"/>
      <c r="Q71" s="22"/>
    </row>
    <row r="72" spans="1:17" ht="19.5">
      <c r="A72" s="25" t="s">
        <v>186</v>
      </c>
      <c r="B72" s="6" t="s">
        <v>71</v>
      </c>
      <c r="C72" s="7">
        <v>20</v>
      </c>
      <c r="D72" s="8">
        <v>49</v>
      </c>
      <c r="E72" s="8">
        <v>49</v>
      </c>
      <c r="F72" s="8">
        <f t="shared" si="2"/>
        <v>98</v>
      </c>
      <c r="G72" s="51" t="s">
        <v>8</v>
      </c>
      <c r="H72" s="31">
        <v>19766</v>
      </c>
      <c r="J72" s="33">
        <f t="shared" si="1"/>
        <v>68</v>
      </c>
      <c r="P72" s="22"/>
      <c r="Q72" s="22"/>
    </row>
    <row r="73" spans="1:17" ht="19.5">
      <c r="A73" s="25" t="s">
        <v>85</v>
      </c>
      <c r="B73" s="6" t="s">
        <v>62</v>
      </c>
      <c r="C73" s="7">
        <v>20</v>
      </c>
      <c r="D73" s="8">
        <v>54</v>
      </c>
      <c r="E73" s="8">
        <v>45</v>
      </c>
      <c r="F73" s="8">
        <f t="shared" si="2"/>
        <v>99</v>
      </c>
      <c r="G73" s="51" t="s">
        <v>8</v>
      </c>
      <c r="H73" s="31">
        <v>32285</v>
      </c>
      <c r="J73" s="33">
        <f t="shared" si="1"/>
        <v>33</v>
      </c>
      <c r="P73" s="22"/>
      <c r="Q73" s="22"/>
    </row>
    <row r="74" spans="1:17" ht="19.5">
      <c r="A74" s="25" t="s">
        <v>162</v>
      </c>
      <c r="B74" s="6" t="s">
        <v>88</v>
      </c>
      <c r="C74" s="7">
        <v>21</v>
      </c>
      <c r="D74" s="8">
        <v>50</v>
      </c>
      <c r="E74" s="8">
        <v>49</v>
      </c>
      <c r="F74" s="8">
        <f t="shared" ref="F74:F105" si="3">SUM(D74+E74)</f>
        <v>99</v>
      </c>
      <c r="G74" s="51" t="s">
        <v>8</v>
      </c>
      <c r="H74" s="31">
        <v>25613</v>
      </c>
      <c r="J74" s="33">
        <f t="shared" si="1"/>
        <v>52</v>
      </c>
      <c r="P74" s="22"/>
      <c r="Q74" s="22"/>
    </row>
    <row r="75" spans="1:17" ht="19.5">
      <c r="A75" s="25" t="s">
        <v>190</v>
      </c>
      <c r="B75" s="6" t="s">
        <v>64</v>
      </c>
      <c r="C75" s="7">
        <v>14</v>
      </c>
      <c r="D75" s="8">
        <v>48</v>
      </c>
      <c r="E75" s="8">
        <v>51</v>
      </c>
      <c r="F75" s="8">
        <f t="shared" si="3"/>
        <v>99</v>
      </c>
      <c r="G75" s="51" t="s">
        <v>8</v>
      </c>
      <c r="H75" s="31">
        <v>20785</v>
      </c>
      <c r="J75" s="33">
        <f t="shared" ref="J75:J126" si="4" xml:space="preserve"> DATEDIF(H75,$J$6,"y")</f>
        <v>65</v>
      </c>
      <c r="P75" s="22"/>
      <c r="Q75" s="22"/>
    </row>
    <row r="76" spans="1:17" ht="19.5">
      <c r="A76" s="25" t="s">
        <v>132</v>
      </c>
      <c r="B76" s="6" t="s">
        <v>78</v>
      </c>
      <c r="C76" s="7">
        <v>23</v>
      </c>
      <c r="D76" s="8">
        <v>46</v>
      </c>
      <c r="E76" s="8">
        <v>53</v>
      </c>
      <c r="F76" s="8">
        <f t="shared" si="3"/>
        <v>99</v>
      </c>
      <c r="G76" s="51" t="s">
        <v>8</v>
      </c>
      <c r="H76" s="31">
        <v>29231</v>
      </c>
      <c r="J76" s="33">
        <f t="shared" si="4"/>
        <v>42</v>
      </c>
      <c r="P76" s="22"/>
      <c r="Q76" s="22"/>
    </row>
    <row r="77" spans="1:17" ht="19.5">
      <c r="A77" s="25" t="s">
        <v>191</v>
      </c>
      <c r="B77" s="6" t="s">
        <v>78</v>
      </c>
      <c r="C77" s="7">
        <v>22</v>
      </c>
      <c r="D77" s="8">
        <v>51</v>
      </c>
      <c r="E77" s="8">
        <v>49</v>
      </c>
      <c r="F77" s="8">
        <f t="shared" si="3"/>
        <v>100</v>
      </c>
      <c r="G77" s="51" t="s">
        <v>8</v>
      </c>
      <c r="H77" s="31">
        <v>20808</v>
      </c>
      <c r="J77" s="33">
        <f t="shared" si="4"/>
        <v>65</v>
      </c>
      <c r="P77" s="22"/>
      <c r="Q77" s="22"/>
    </row>
    <row r="78" spans="1:17" ht="19.5">
      <c r="A78" s="25" t="s">
        <v>148</v>
      </c>
      <c r="B78" s="6" t="s">
        <v>95</v>
      </c>
      <c r="C78" s="7">
        <v>14</v>
      </c>
      <c r="D78" s="8">
        <v>50</v>
      </c>
      <c r="E78" s="8">
        <v>50</v>
      </c>
      <c r="F78" s="8">
        <f t="shared" si="3"/>
        <v>100</v>
      </c>
      <c r="G78" s="51" t="s">
        <v>8</v>
      </c>
      <c r="H78" s="31">
        <v>24241</v>
      </c>
      <c r="J78" s="33">
        <f t="shared" si="4"/>
        <v>55</v>
      </c>
      <c r="P78" s="22"/>
      <c r="Q78" s="22"/>
    </row>
    <row r="79" spans="1:17" ht="19.5">
      <c r="A79" s="25" t="s">
        <v>181</v>
      </c>
      <c r="B79" s="6" t="s">
        <v>92</v>
      </c>
      <c r="C79" s="7">
        <v>10</v>
      </c>
      <c r="D79" s="8">
        <v>50</v>
      </c>
      <c r="E79" s="8">
        <v>50</v>
      </c>
      <c r="F79" s="8">
        <f t="shared" si="3"/>
        <v>100</v>
      </c>
      <c r="G79" s="51" t="s">
        <v>8</v>
      </c>
      <c r="H79" s="31">
        <v>19278</v>
      </c>
      <c r="J79" s="33">
        <f t="shared" si="4"/>
        <v>69</v>
      </c>
      <c r="P79" s="22"/>
      <c r="Q79" s="22"/>
    </row>
    <row r="80" spans="1:17" ht="19.5">
      <c r="A80" s="25" t="s">
        <v>205</v>
      </c>
      <c r="B80" s="6" t="s">
        <v>71</v>
      </c>
      <c r="C80" s="7">
        <v>15</v>
      </c>
      <c r="D80" s="8">
        <v>50</v>
      </c>
      <c r="E80" s="8">
        <v>50</v>
      </c>
      <c r="F80" s="8">
        <f t="shared" si="3"/>
        <v>100</v>
      </c>
      <c r="G80" s="51" t="s">
        <v>8</v>
      </c>
      <c r="H80" s="31">
        <v>22263</v>
      </c>
      <c r="J80" s="33">
        <f t="shared" si="4"/>
        <v>61</v>
      </c>
      <c r="P80" s="22"/>
      <c r="Q80" s="22"/>
    </row>
    <row r="81" spans="1:17" ht="19.5">
      <c r="A81" s="25" t="s">
        <v>211</v>
      </c>
      <c r="B81" s="6" t="s">
        <v>110</v>
      </c>
      <c r="C81" s="7">
        <v>11</v>
      </c>
      <c r="D81" s="8">
        <v>49</v>
      </c>
      <c r="E81" s="8">
        <v>51</v>
      </c>
      <c r="F81" s="8">
        <f t="shared" si="3"/>
        <v>100</v>
      </c>
      <c r="G81" s="51" t="s">
        <v>8</v>
      </c>
      <c r="H81" s="31">
        <v>22612</v>
      </c>
      <c r="J81" s="33">
        <f t="shared" si="4"/>
        <v>60</v>
      </c>
      <c r="P81" s="22"/>
      <c r="Q81" s="22"/>
    </row>
    <row r="82" spans="1:17" ht="19.5">
      <c r="A82" s="80" t="s">
        <v>224</v>
      </c>
      <c r="B82" s="6" t="s">
        <v>78</v>
      </c>
      <c r="C82" s="7">
        <v>18</v>
      </c>
      <c r="D82" s="8">
        <v>51</v>
      </c>
      <c r="E82" s="8">
        <v>50</v>
      </c>
      <c r="F82" s="8">
        <f t="shared" si="3"/>
        <v>101</v>
      </c>
      <c r="G82" s="51" t="s">
        <v>8</v>
      </c>
      <c r="H82" s="31">
        <v>26288</v>
      </c>
      <c r="J82" s="33">
        <f t="shared" si="4"/>
        <v>50</v>
      </c>
      <c r="P82" s="22"/>
      <c r="Q82" s="22"/>
    </row>
    <row r="83" spans="1:17" ht="19.5">
      <c r="A83" s="25" t="s">
        <v>96</v>
      </c>
      <c r="B83" s="6" t="s">
        <v>62</v>
      </c>
      <c r="C83" s="7">
        <v>29</v>
      </c>
      <c r="D83" s="8">
        <v>50</v>
      </c>
      <c r="E83" s="8">
        <v>51</v>
      </c>
      <c r="F83" s="8">
        <f t="shared" si="3"/>
        <v>101</v>
      </c>
      <c r="G83" s="51" t="s">
        <v>8</v>
      </c>
      <c r="H83" s="31">
        <v>26324</v>
      </c>
      <c r="J83" s="33">
        <f t="shared" si="4"/>
        <v>50</v>
      </c>
      <c r="P83" s="22"/>
      <c r="Q83" s="22"/>
    </row>
    <row r="84" spans="1:17" ht="19.5">
      <c r="A84" s="25" t="s">
        <v>140</v>
      </c>
      <c r="B84" s="6" t="s">
        <v>60</v>
      </c>
      <c r="C84" s="7">
        <v>28</v>
      </c>
      <c r="D84" s="8">
        <v>50</v>
      </c>
      <c r="E84" s="8">
        <v>51</v>
      </c>
      <c r="F84" s="8">
        <f t="shared" si="3"/>
        <v>101</v>
      </c>
      <c r="G84" s="51" t="s">
        <v>8</v>
      </c>
      <c r="H84" s="31">
        <v>23376</v>
      </c>
      <c r="J84" s="33">
        <f t="shared" si="4"/>
        <v>58</v>
      </c>
      <c r="P84" s="22"/>
      <c r="Q84" s="22"/>
    </row>
    <row r="85" spans="1:17" ht="19.5">
      <c r="A85" s="25" t="s">
        <v>179</v>
      </c>
      <c r="B85" s="6" t="s">
        <v>71</v>
      </c>
      <c r="C85" s="7">
        <v>17</v>
      </c>
      <c r="D85" s="8">
        <v>50</v>
      </c>
      <c r="E85" s="8">
        <v>51</v>
      </c>
      <c r="F85" s="8">
        <f t="shared" si="3"/>
        <v>101</v>
      </c>
      <c r="G85" s="51" t="s">
        <v>8</v>
      </c>
      <c r="H85" s="31">
        <v>18731</v>
      </c>
      <c r="J85" s="33">
        <f t="shared" si="4"/>
        <v>70</v>
      </c>
      <c r="P85" s="22"/>
      <c r="Q85" s="22"/>
    </row>
    <row r="86" spans="1:17" ht="19.5">
      <c r="A86" s="25" t="s">
        <v>103</v>
      </c>
      <c r="B86" s="6" t="s">
        <v>78</v>
      </c>
      <c r="C86" s="7">
        <v>19</v>
      </c>
      <c r="D86" s="8">
        <v>48</v>
      </c>
      <c r="E86" s="8">
        <v>53</v>
      </c>
      <c r="F86" s="8">
        <f t="shared" si="3"/>
        <v>101</v>
      </c>
      <c r="G86" s="51" t="s">
        <v>8</v>
      </c>
      <c r="H86" s="31">
        <v>27291</v>
      </c>
      <c r="J86" s="33">
        <f t="shared" si="4"/>
        <v>47</v>
      </c>
      <c r="P86" s="22"/>
      <c r="Q86" s="22"/>
    </row>
    <row r="87" spans="1:17" ht="19.5">
      <c r="A87" s="25" t="s">
        <v>141</v>
      </c>
      <c r="B87" s="6" t="s">
        <v>110</v>
      </c>
      <c r="C87" s="7">
        <v>18</v>
      </c>
      <c r="D87" s="8">
        <v>46</v>
      </c>
      <c r="E87" s="8">
        <v>55</v>
      </c>
      <c r="F87" s="8">
        <f t="shared" si="3"/>
        <v>101</v>
      </c>
      <c r="G87" s="51" t="s">
        <v>8</v>
      </c>
      <c r="H87" s="31">
        <v>23449</v>
      </c>
      <c r="J87" s="33">
        <f t="shared" si="4"/>
        <v>58</v>
      </c>
      <c r="P87" s="22"/>
      <c r="Q87" s="22"/>
    </row>
    <row r="88" spans="1:17" ht="19.5">
      <c r="A88" s="25" t="s">
        <v>174</v>
      </c>
      <c r="B88" s="6" t="s">
        <v>88</v>
      </c>
      <c r="C88" s="7">
        <v>19</v>
      </c>
      <c r="D88" s="8">
        <v>52</v>
      </c>
      <c r="E88" s="8">
        <v>50</v>
      </c>
      <c r="F88" s="8">
        <f t="shared" si="3"/>
        <v>102</v>
      </c>
      <c r="G88" s="51" t="s">
        <v>8</v>
      </c>
      <c r="H88" s="31">
        <v>17882</v>
      </c>
      <c r="J88" s="33">
        <f t="shared" si="4"/>
        <v>73</v>
      </c>
      <c r="P88" s="22"/>
      <c r="Q88" s="22"/>
    </row>
    <row r="89" spans="1:17" ht="19.5">
      <c r="A89" s="25" t="s">
        <v>178</v>
      </c>
      <c r="B89" s="6" t="s">
        <v>60</v>
      </c>
      <c r="C89" s="7">
        <v>20</v>
      </c>
      <c r="D89" s="8">
        <v>51</v>
      </c>
      <c r="E89" s="8">
        <v>51</v>
      </c>
      <c r="F89" s="8">
        <f t="shared" si="3"/>
        <v>102</v>
      </c>
      <c r="G89" s="51" t="s">
        <v>8</v>
      </c>
      <c r="H89" s="31">
        <v>18623</v>
      </c>
      <c r="J89" s="33">
        <f t="shared" si="4"/>
        <v>71</v>
      </c>
      <c r="P89" s="22"/>
      <c r="Q89" s="22"/>
    </row>
    <row r="90" spans="1:17" ht="19.5">
      <c r="A90" s="25" t="s">
        <v>87</v>
      </c>
      <c r="B90" s="6" t="s">
        <v>88</v>
      </c>
      <c r="C90" s="7">
        <v>21</v>
      </c>
      <c r="D90" s="8">
        <v>50</v>
      </c>
      <c r="E90" s="8">
        <v>52</v>
      </c>
      <c r="F90" s="8">
        <f t="shared" si="3"/>
        <v>102</v>
      </c>
      <c r="G90" s="51" t="s">
        <v>8</v>
      </c>
      <c r="H90" s="31">
        <v>32503</v>
      </c>
      <c r="J90" s="33">
        <f t="shared" si="4"/>
        <v>33</v>
      </c>
      <c r="P90" s="22"/>
      <c r="Q90" s="22"/>
    </row>
    <row r="91" spans="1:17" ht="19.5">
      <c r="A91" s="25" t="s">
        <v>107</v>
      </c>
      <c r="B91" s="6" t="s">
        <v>88</v>
      </c>
      <c r="C91" s="7">
        <v>20</v>
      </c>
      <c r="D91" s="8">
        <v>48</v>
      </c>
      <c r="E91" s="8">
        <v>54</v>
      </c>
      <c r="F91" s="8">
        <f t="shared" si="3"/>
        <v>102</v>
      </c>
      <c r="G91" s="51" t="s">
        <v>8</v>
      </c>
      <c r="H91" s="31">
        <v>27510</v>
      </c>
      <c r="J91" s="33">
        <f t="shared" si="4"/>
        <v>46</v>
      </c>
      <c r="P91" s="22"/>
      <c r="Q91" s="22"/>
    </row>
    <row r="92" spans="1:17" ht="19.5">
      <c r="A92" s="80" t="s">
        <v>223</v>
      </c>
      <c r="B92" s="6" t="s">
        <v>64</v>
      </c>
      <c r="C92" s="7">
        <v>17</v>
      </c>
      <c r="D92" s="8">
        <v>48</v>
      </c>
      <c r="E92" s="8">
        <v>54</v>
      </c>
      <c r="F92" s="8">
        <f t="shared" si="3"/>
        <v>102</v>
      </c>
      <c r="G92" s="51" t="s">
        <v>8</v>
      </c>
      <c r="H92" s="31">
        <v>25095</v>
      </c>
      <c r="J92" s="33">
        <f t="shared" si="4"/>
        <v>53</v>
      </c>
      <c r="P92" s="22"/>
      <c r="Q92" s="22"/>
    </row>
    <row r="93" spans="1:17" ht="19.5">
      <c r="A93" s="25" t="s">
        <v>155</v>
      </c>
      <c r="B93" s="6" t="s">
        <v>110</v>
      </c>
      <c r="C93" s="7">
        <v>17</v>
      </c>
      <c r="D93" s="8">
        <v>52</v>
      </c>
      <c r="E93" s="8">
        <v>51</v>
      </c>
      <c r="F93" s="8">
        <f t="shared" si="3"/>
        <v>103</v>
      </c>
      <c r="G93" s="51" t="s">
        <v>8</v>
      </c>
      <c r="H93" s="31">
        <v>25107</v>
      </c>
      <c r="J93" s="33">
        <f t="shared" si="4"/>
        <v>53</v>
      </c>
      <c r="P93" s="22"/>
      <c r="Q93" s="22"/>
    </row>
    <row r="94" spans="1:17" ht="19.5">
      <c r="A94" s="25" t="s">
        <v>188</v>
      </c>
      <c r="B94" s="6" t="s">
        <v>71</v>
      </c>
      <c r="C94" s="7">
        <v>17</v>
      </c>
      <c r="D94" s="8">
        <v>52</v>
      </c>
      <c r="E94" s="8">
        <v>51</v>
      </c>
      <c r="F94" s="8">
        <f t="shared" si="3"/>
        <v>103</v>
      </c>
      <c r="G94" s="51" t="s">
        <v>8</v>
      </c>
      <c r="H94" s="31">
        <v>20123</v>
      </c>
      <c r="J94" s="33">
        <f t="shared" si="4"/>
        <v>67</v>
      </c>
      <c r="P94" s="22"/>
      <c r="Q94" s="22"/>
    </row>
    <row r="95" spans="1:17" ht="19.5">
      <c r="A95" s="25" t="s">
        <v>113</v>
      </c>
      <c r="B95" s="6" t="s">
        <v>71</v>
      </c>
      <c r="C95" s="7">
        <v>28</v>
      </c>
      <c r="D95" s="8">
        <v>48</v>
      </c>
      <c r="E95" s="8">
        <v>55</v>
      </c>
      <c r="F95" s="8">
        <f t="shared" si="3"/>
        <v>103</v>
      </c>
      <c r="G95" s="51" t="s">
        <v>8</v>
      </c>
      <c r="H95" s="31">
        <v>27747</v>
      </c>
      <c r="J95" s="33">
        <f t="shared" si="4"/>
        <v>46</v>
      </c>
      <c r="P95" s="22"/>
      <c r="Q95" s="22"/>
    </row>
    <row r="96" spans="1:17" ht="19.5">
      <c r="A96" s="25" t="s">
        <v>101</v>
      </c>
      <c r="B96" s="6" t="s">
        <v>60</v>
      </c>
      <c r="C96" s="7">
        <v>18</v>
      </c>
      <c r="D96" s="8">
        <v>53</v>
      </c>
      <c r="E96" s="8">
        <v>51</v>
      </c>
      <c r="F96" s="8">
        <f t="shared" si="3"/>
        <v>104</v>
      </c>
      <c r="G96" s="51" t="s">
        <v>8</v>
      </c>
      <c r="H96" s="31">
        <v>26907</v>
      </c>
      <c r="J96" s="33">
        <f t="shared" si="4"/>
        <v>48</v>
      </c>
      <c r="P96" s="22"/>
      <c r="Q96" s="22"/>
    </row>
    <row r="97" spans="1:17" ht="19.5">
      <c r="A97" s="25" t="s">
        <v>189</v>
      </c>
      <c r="B97" s="6" t="s">
        <v>110</v>
      </c>
      <c r="C97" s="7">
        <v>16</v>
      </c>
      <c r="D97" s="8">
        <v>53</v>
      </c>
      <c r="E97" s="8">
        <v>51</v>
      </c>
      <c r="F97" s="8">
        <f t="shared" si="3"/>
        <v>104</v>
      </c>
      <c r="G97" s="51" t="s">
        <v>8</v>
      </c>
      <c r="H97" s="31">
        <v>20383</v>
      </c>
      <c r="J97" s="33">
        <f t="shared" si="4"/>
        <v>66</v>
      </c>
      <c r="P97" s="22"/>
      <c r="Q97" s="22"/>
    </row>
    <row r="98" spans="1:17" ht="19.5">
      <c r="A98" s="25" t="s">
        <v>202</v>
      </c>
      <c r="B98" s="6" t="s">
        <v>78</v>
      </c>
      <c r="C98" s="7">
        <v>30</v>
      </c>
      <c r="D98" s="8">
        <v>49</v>
      </c>
      <c r="E98" s="8">
        <v>55</v>
      </c>
      <c r="F98" s="8">
        <f t="shared" si="3"/>
        <v>104</v>
      </c>
      <c r="G98" s="51" t="s">
        <v>8</v>
      </c>
      <c r="H98" s="31">
        <v>22019</v>
      </c>
      <c r="J98" s="33">
        <f t="shared" si="4"/>
        <v>61</v>
      </c>
      <c r="P98" s="22"/>
      <c r="Q98" s="22"/>
    </row>
    <row r="99" spans="1:17" ht="19.5">
      <c r="A99" s="80" t="s">
        <v>214</v>
      </c>
      <c r="B99" s="6" t="s">
        <v>80</v>
      </c>
      <c r="C99" s="7">
        <v>21</v>
      </c>
      <c r="D99" s="8">
        <v>53</v>
      </c>
      <c r="E99" s="8">
        <v>53</v>
      </c>
      <c r="F99" s="8">
        <f t="shared" si="3"/>
        <v>106</v>
      </c>
      <c r="G99" s="51" t="s">
        <v>8</v>
      </c>
      <c r="H99" s="31">
        <v>18666</v>
      </c>
      <c r="J99" s="33">
        <f t="shared" si="4"/>
        <v>71</v>
      </c>
      <c r="P99" s="22"/>
      <c r="Q99" s="22"/>
    </row>
    <row r="100" spans="1:17" ht="19.5">
      <c r="A100" s="25" t="s">
        <v>169</v>
      </c>
      <c r="B100" s="6" t="s">
        <v>60</v>
      </c>
      <c r="C100" s="7">
        <v>24</v>
      </c>
      <c r="D100" s="8">
        <v>51</v>
      </c>
      <c r="E100" s="8">
        <v>55</v>
      </c>
      <c r="F100" s="8">
        <f t="shared" si="3"/>
        <v>106</v>
      </c>
      <c r="G100" s="51" t="s">
        <v>8</v>
      </c>
      <c r="H100" s="31">
        <v>26263</v>
      </c>
      <c r="J100" s="33">
        <f t="shared" si="4"/>
        <v>50</v>
      </c>
      <c r="P100" s="22"/>
      <c r="Q100" s="22"/>
    </row>
    <row r="101" spans="1:17" ht="19.5">
      <c r="A101" s="25" t="s">
        <v>105</v>
      </c>
      <c r="B101" s="6" t="s">
        <v>80</v>
      </c>
      <c r="C101" s="7">
        <v>19</v>
      </c>
      <c r="D101" s="8">
        <v>54</v>
      </c>
      <c r="E101" s="8">
        <v>53</v>
      </c>
      <c r="F101" s="8">
        <f t="shared" si="3"/>
        <v>107</v>
      </c>
      <c r="G101" s="51" t="s">
        <v>8</v>
      </c>
      <c r="H101" s="31">
        <v>27490</v>
      </c>
      <c r="J101" s="33">
        <f t="shared" si="4"/>
        <v>46</v>
      </c>
      <c r="P101" s="22"/>
      <c r="Q101" s="22"/>
    </row>
    <row r="102" spans="1:17" ht="19.5">
      <c r="A102" s="25" t="s">
        <v>164</v>
      </c>
      <c r="B102" s="6" t="s">
        <v>78</v>
      </c>
      <c r="C102" s="7">
        <v>22</v>
      </c>
      <c r="D102" s="8">
        <v>54</v>
      </c>
      <c r="E102" s="8">
        <v>53</v>
      </c>
      <c r="F102" s="8">
        <f t="shared" si="3"/>
        <v>107</v>
      </c>
      <c r="G102" s="51" t="s">
        <v>8</v>
      </c>
      <c r="H102" s="31">
        <v>25737</v>
      </c>
      <c r="J102" s="33">
        <f t="shared" si="4"/>
        <v>51</v>
      </c>
      <c r="P102" s="22"/>
      <c r="Q102" s="22"/>
    </row>
    <row r="103" spans="1:17" ht="19.5">
      <c r="A103" s="25" t="s">
        <v>176</v>
      </c>
      <c r="B103" s="6" t="s">
        <v>78</v>
      </c>
      <c r="C103" s="7">
        <v>19</v>
      </c>
      <c r="D103" s="8">
        <v>51</v>
      </c>
      <c r="E103" s="8">
        <v>56</v>
      </c>
      <c r="F103" s="8">
        <f t="shared" si="3"/>
        <v>107</v>
      </c>
      <c r="G103" s="51" t="s">
        <v>8</v>
      </c>
      <c r="H103" s="31">
        <v>18187</v>
      </c>
      <c r="J103" s="33">
        <f t="shared" si="4"/>
        <v>72</v>
      </c>
      <c r="P103" s="22"/>
      <c r="Q103" s="22"/>
    </row>
    <row r="104" spans="1:17" ht="19.5">
      <c r="A104" s="80" t="s">
        <v>212</v>
      </c>
      <c r="B104" s="6" t="s">
        <v>78</v>
      </c>
      <c r="C104" s="7">
        <v>24</v>
      </c>
      <c r="D104" s="8">
        <v>55</v>
      </c>
      <c r="E104" s="8">
        <v>53</v>
      </c>
      <c r="F104" s="8">
        <f t="shared" si="3"/>
        <v>108</v>
      </c>
      <c r="G104" s="51" t="s">
        <v>8</v>
      </c>
      <c r="H104" s="31">
        <v>15667</v>
      </c>
      <c r="J104" s="33">
        <f t="shared" si="4"/>
        <v>79</v>
      </c>
      <c r="P104" s="22"/>
      <c r="Q104" s="22"/>
    </row>
    <row r="105" spans="1:17" ht="19.5">
      <c r="A105" s="25" t="s">
        <v>146</v>
      </c>
      <c r="B105" s="6" t="s">
        <v>88</v>
      </c>
      <c r="C105" s="7">
        <v>28</v>
      </c>
      <c r="D105" s="8">
        <v>53</v>
      </c>
      <c r="E105" s="8">
        <v>55</v>
      </c>
      <c r="F105" s="8">
        <f t="shared" si="3"/>
        <v>108</v>
      </c>
      <c r="G105" s="51" t="s">
        <v>8</v>
      </c>
      <c r="H105" s="31">
        <v>23974</v>
      </c>
      <c r="J105" s="33">
        <f t="shared" si="4"/>
        <v>56</v>
      </c>
      <c r="P105" s="22"/>
      <c r="Q105" s="22"/>
    </row>
    <row r="106" spans="1:17" ht="19.5">
      <c r="A106" s="25" t="s">
        <v>204</v>
      </c>
      <c r="B106" s="6" t="s">
        <v>110</v>
      </c>
      <c r="C106" s="7">
        <v>26</v>
      </c>
      <c r="D106" s="8">
        <v>51</v>
      </c>
      <c r="E106" s="8">
        <v>57</v>
      </c>
      <c r="F106" s="8">
        <f t="shared" ref="F106:F137" si="5">SUM(D106+E106)</f>
        <v>108</v>
      </c>
      <c r="G106" s="51" t="s">
        <v>8</v>
      </c>
      <c r="H106" s="31">
        <v>22259</v>
      </c>
      <c r="J106" s="33">
        <f t="shared" si="4"/>
        <v>61</v>
      </c>
      <c r="P106" s="22"/>
      <c r="Q106" s="22"/>
    </row>
    <row r="107" spans="1:17" ht="19.5">
      <c r="A107" s="25" t="s">
        <v>182</v>
      </c>
      <c r="B107" s="6" t="s">
        <v>60</v>
      </c>
      <c r="C107" s="7">
        <v>26</v>
      </c>
      <c r="D107" s="8">
        <v>56</v>
      </c>
      <c r="E107" s="8">
        <v>53</v>
      </c>
      <c r="F107" s="8">
        <f t="shared" si="5"/>
        <v>109</v>
      </c>
      <c r="G107" s="51" t="s">
        <v>8</v>
      </c>
      <c r="H107" s="31">
        <v>19579</v>
      </c>
      <c r="J107" s="33">
        <f t="shared" si="4"/>
        <v>68</v>
      </c>
      <c r="P107" s="22"/>
      <c r="Q107" s="22"/>
    </row>
    <row r="108" spans="1:17" ht="19.5">
      <c r="A108" s="25" t="s">
        <v>198</v>
      </c>
      <c r="B108" s="6" t="s">
        <v>60</v>
      </c>
      <c r="C108" s="7">
        <v>28</v>
      </c>
      <c r="D108" s="8">
        <v>53</v>
      </c>
      <c r="E108" s="8">
        <v>56</v>
      </c>
      <c r="F108" s="8">
        <f t="shared" si="5"/>
        <v>109</v>
      </c>
      <c r="G108" s="51" t="s">
        <v>8</v>
      </c>
      <c r="H108" s="31">
        <v>21570</v>
      </c>
      <c r="J108" s="33">
        <f t="shared" si="4"/>
        <v>63</v>
      </c>
      <c r="P108" s="22"/>
      <c r="Q108" s="22"/>
    </row>
    <row r="109" spans="1:17" ht="19.5">
      <c r="A109" s="80" t="s">
        <v>215</v>
      </c>
      <c r="B109" s="6" t="s">
        <v>60</v>
      </c>
      <c r="C109" s="7">
        <v>24</v>
      </c>
      <c r="D109" s="8">
        <v>58</v>
      </c>
      <c r="E109" s="8">
        <v>52</v>
      </c>
      <c r="F109" s="8">
        <f t="shared" si="5"/>
        <v>110</v>
      </c>
      <c r="G109" s="51" t="s">
        <v>8</v>
      </c>
      <c r="H109" s="31">
        <v>20121</v>
      </c>
      <c r="J109" s="33">
        <f t="shared" si="4"/>
        <v>67</v>
      </c>
      <c r="P109" s="22"/>
      <c r="Q109" s="22"/>
    </row>
    <row r="110" spans="1:17" ht="19.5">
      <c r="A110" s="25" t="s">
        <v>208</v>
      </c>
      <c r="B110" s="6" t="s">
        <v>88</v>
      </c>
      <c r="C110" s="7">
        <v>32</v>
      </c>
      <c r="D110" s="8">
        <v>52</v>
      </c>
      <c r="E110" s="8">
        <v>58</v>
      </c>
      <c r="F110" s="8">
        <f t="shared" si="5"/>
        <v>110</v>
      </c>
      <c r="G110" s="51" t="s">
        <v>8</v>
      </c>
      <c r="H110" s="31">
        <v>22524</v>
      </c>
      <c r="J110" s="33">
        <f t="shared" si="4"/>
        <v>60</v>
      </c>
      <c r="P110" s="22"/>
      <c r="Q110" s="22"/>
    </row>
    <row r="111" spans="1:17" ht="19.5">
      <c r="A111" s="25" t="s">
        <v>159</v>
      </c>
      <c r="B111" s="6" t="s">
        <v>78</v>
      </c>
      <c r="C111" s="7">
        <v>22</v>
      </c>
      <c r="D111" s="8">
        <v>57</v>
      </c>
      <c r="E111" s="8">
        <v>54</v>
      </c>
      <c r="F111" s="8">
        <f t="shared" si="5"/>
        <v>111</v>
      </c>
      <c r="G111" s="51" t="s">
        <v>8</v>
      </c>
      <c r="H111" s="31">
        <v>25427</v>
      </c>
      <c r="J111" s="33">
        <f t="shared" si="4"/>
        <v>52</v>
      </c>
      <c r="P111" s="22"/>
      <c r="Q111" s="22"/>
    </row>
    <row r="112" spans="1:17" ht="19.5">
      <c r="A112" s="80" t="s">
        <v>225</v>
      </c>
      <c r="B112" s="6" t="s">
        <v>60</v>
      </c>
      <c r="C112" s="7">
        <v>29</v>
      </c>
      <c r="D112" s="8">
        <v>60</v>
      </c>
      <c r="E112" s="8">
        <v>54</v>
      </c>
      <c r="F112" s="8">
        <f t="shared" si="5"/>
        <v>114</v>
      </c>
      <c r="G112" s="51" t="s">
        <v>8</v>
      </c>
      <c r="H112" s="31">
        <v>31051</v>
      </c>
      <c r="J112" s="33">
        <f t="shared" si="4"/>
        <v>37</v>
      </c>
      <c r="P112" s="22"/>
      <c r="Q112" s="22"/>
    </row>
    <row r="113" spans="1:10" ht="19.5">
      <c r="A113" s="25" t="s">
        <v>73</v>
      </c>
      <c r="B113" s="6" t="s">
        <v>71</v>
      </c>
      <c r="C113" s="7">
        <v>38</v>
      </c>
      <c r="D113" s="8">
        <v>55</v>
      </c>
      <c r="E113" s="8">
        <v>60</v>
      </c>
      <c r="F113" s="8">
        <f t="shared" si="5"/>
        <v>115</v>
      </c>
      <c r="G113" s="51" t="s">
        <v>8</v>
      </c>
      <c r="H113" s="31">
        <v>31233</v>
      </c>
      <c r="J113" s="33">
        <f t="shared" si="4"/>
        <v>36</v>
      </c>
    </row>
    <row r="114" spans="1:10" ht="19.5">
      <c r="A114" s="25" t="s">
        <v>74</v>
      </c>
      <c r="B114" s="6" t="s">
        <v>71</v>
      </c>
      <c r="C114" s="7">
        <v>25</v>
      </c>
      <c r="D114" s="8">
        <v>55</v>
      </c>
      <c r="E114" s="8">
        <v>61</v>
      </c>
      <c r="F114" s="8">
        <f t="shared" si="5"/>
        <v>116</v>
      </c>
      <c r="G114" s="51" t="s">
        <v>8</v>
      </c>
      <c r="H114" s="31">
        <v>31303</v>
      </c>
      <c r="J114" s="33">
        <f t="shared" si="4"/>
        <v>36</v>
      </c>
    </row>
    <row r="115" spans="1:10" ht="19.5">
      <c r="A115" s="25" t="s">
        <v>170</v>
      </c>
      <c r="B115" s="6" t="s">
        <v>88</v>
      </c>
      <c r="C115" s="7">
        <v>32</v>
      </c>
      <c r="D115" s="8">
        <v>61</v>
      </c>
      <c r="E115" s="8">
        <v>56</v>
      </c>
      <c r="F115" s="8">
        <f t="shared" si="5"/>
        <v>117</v>
      </c>
      <c r="G115" s="51" t="s">
        <v>8</v>
      </c>
      <c r="H115" s="31">
        <v>13276</v>
      </c>
      <c r="J115" s="33">
        <f t="shared" si="4"/>
        <v>85</v>
      </c>
    </row>
    <row r="116" spans="1:10" ht="19.5">
      <c r="A116" s="25" t="s">
        <v>158</v>
      </c>
      <c r="B116" s="6" t="s">
        <v>71</v>
      </c>
      <c r="C116" s="7">
        <v>33</v>
      </c>
      <c r="D116" s="8">
        <v>57</v>
      </c>
      <c r="E116" s="8">
        <v>62</v>
      </c>
      <c r="F116" s="8">
        <f t="shared" si="5"/>
        <v>119</v>
      </c>
      <c r="G116" s="51" t="s">
        <v>8</v>
      </c>
      <c r="H116" s="31">
        <v>25388</v>
      </c>
      <c r="J116" s="33">
        <f t="shared" si="4"/>
        <v>52</v>
      </c>
    </row>
    <row r="117" spans="1:10" ht="19.5">
      <c r="A117" s="25" t="s">
        <v>161</v>
      </c>
      <c r="B117" s="6" t="s">
        <v>88</v>
      </c>
      <c r="C117" s="7">
        <v>34</v>
      </c>
      <c r="D117" s="8">
        <v>62</v>
      </c>
      <c r="E117" s="8">
        <v>58</v>
      </c>
      <c r="F117" s="8">
        <f t="shared" si="5"/>
        <v>120</v>
      </c>
      <c r="G117" s="51" t="s">
        <v>8</v>
      </c>
      <c r="H117" s="31">
        <v>25542</v>
      </c>
      <c r="J117" s="33">
        <f t="shared" si="4"/>
        <v>52</v>
      </c>
    </row>
    <row r="118" spans="1:10" ht="19.5">
      <c r="A118" s="25" t="s">
        <v>200</v>
      </c>
      <c r="B118" s="6" t="s">
        <v>88</v>
      </c>
      <c r="C118" s="7">
        <v>29</v>
      </c>
      <c r="D118" s="8">
        <v>56</v>
      </c>
      <c r="E118" s="8">
        <v>64</v>
      </c>
      <c r="F118" s="8">
        <f t="shared" si="5"/>
        <v>120</v>
      </c>
      <c r="G118" s="51" t="s">
        <v>8</v>
      </c>
      <c r="H118" s="31">
        <v>21829</v>
      </c>
      <c r="J118" s="33">
        <f t="shared" si="4"/>
        <v>62</v>
      </c>
    </row>
    <row r="119" spans="1:10" ht="19.5">
      <c r="A119" s="25" t="s">
        <v>173</v>
      </c>
      <c r="B119" s="6" t="s">
        <v>60</v>
      </c>
      <c r="C119" s="7">
        <v>33</v>
      </c>
      <c r="D119" s="8">
        <v>61</v>
      </c>
      <c r="E119" s="8">
        <v>60</v>
      </c>
      <c r="F119" s="8">
        <f t="shared" si="5"/>
        <v>121</v>
      </c>
      <c r="G119" s="51" t="s">
        <v>8</v>
      </c>
      <c r="H119" s="31">
        <v>16955</v>
      </c>
      <c r="J119" s="33">
        <f t="shared" si="4"/>
        <v>75</v>
      </c>
    </row>
    <row r="120" spans="1:10" ht="19.5">
      <c r="A120" s="25" t="s">
        <v>157</v>
      </c>
      <c r="B120" s="6" t="s">
        <v>88</v>
      </c>
      <c r="C120" s="7">
        <v>35</v>
      </c>
      <c r="D120" s="8">
        <v>60</v>
      </c>
      <c r="E120" s="8">
        <v>62</v>
      </c>
      <c r="F120" s="8">
        <f t="shared" si="5"/>
        <v>122</v>
      </c>
      <c r="G120" s="51" t="s">
        <v>8</v>
      </c>
      <c r="H120" s="31">
        <v>25231</v>
      </c>
      <c r="J120" s="33">
        <f t="shared" si="4"/>
        <v>53</v>
      </c>
    </row>
    <row r="121" spans="1:10" ht="19.5">
      <c r="A121" s="25" t="s">
        <v>171</v>
      </c>
      <c r="B121" s="6" t="s">
        <v>110</v>
      </c>
      <c r="C121" s="7">
        <v>26</v>
      </c>
      <c r="D121" s="8">
        <v>67</v>
      </c>
      <c r="E121" s="8">
        <v>57</v>
      </c>
      <c r="F121" s="8">
        <f t="shared" si="5"/>
        <v>124</v>
      </c>
      <c r="G121" s="51" t="s">
        <v>8</v>
      </c>
      <c r="H121" s="31">
        <v>16171</v>
      </c>
      <c r="J121" s="33">
        <f t="shared" si="4"/>
        <v>77</v>
      </c>
    </row>
    <row r="122" spans="1:10" ht="19.5">
      <c r="A122" s="80" t="s">
        <v>219</v>
      </c>
      <c r="B122" s="6" t="s">
        <v>80</v>
      </c>
      <c r="C122" s="7">
        <v>29</v>
      </c>
      <c r="D122" s="8">
        <v>54</v>
      </c>
      <c r="E122" s="8">
        <v>72</v>
      </c>
      <c r="F122" s="8">
        <f t="shared" si="5"/>
        <v>126</v>
      </c>
      <c r="G122" s="51" t="s">
        <v>8</v>
      </c>
      <c r="H122" s="31">
        <v>22345</v>
      </c>
      <c r="J122" s="33">
        <f t="shared" si="4"/>
        <v>61</v>
      </c>
    </row>
    <row r="123" spans="1:10" ht="19.5">
      <c r="A123" s="25" t="s">
        <v>136</v>
      </c>
      <c r="B123" s="6" t="s">
        <v>71</v>
      </c>
      <c r="C123" s="7">
        <v>32</v>
      </c>
      <c r="D123" s="8">
        <v>59</v>
      </c>
      <c r="E123" s="8">
        <v>68</v>
      </c>
      <c r="F123" s="8">
        <f t="shared" si="5"/>
        <v>127</v>
      </c>
      <c r="G123" s="51" t="s">
        <v>8</v>
      </c>
      <c r="H123" s="31">
        <v>22808</v>
      </c>
      <c r="J123" s="33">
        <f t="shared" si="4"/>
        <v>59</v>
      </c>
    </row>
    <row r="124" spans="1:10" ht="19.5">
      <c r="A124" s="80" t="s">
        <v>217</v>
      </c>
      <c r="B124" s="6" t="s">
        <v>78</v>
      </c>
      <c r="C124" s="7">
        <v>47</v>
      </c>
      <c r="D124" s="8">
        <v>65</v>
      </c>
      <c r="E124" s="8">
        <v>63</v>
      </c>
      <c r="F124" s="8">
        <f t="shared" si="5"/>
        <v>128</v>
      </c>
      <c r="G124" s="51" t="s">
        <v>8</v>
      </c>
      <c r="H124" s="31">
        <v>20992</v>
      </c>
      <c r="J124" s="33">
        <f t="shared" si="4"/>
        <v>64</v>
      </c>
    </row>
    <row r="125" spans="1:10" ht="19.5">
      <c r="A125" s="80" t="s">
        <v>216</v>
      </c>
      <c r="B125" s="6" t="s">
        <v>78</v>
      </c>
      <c r="C125" s="7">
        <v>41</v>
      </c>
      <c r="D125" s="8">
        <v>61</v>
      </c>
      <c r="E125" s="8">
        <v>69</v>
      </c>
      <c r="F125" s="8">
        <f t="shared" si="5"/>
        <v>130</v>
      </c>
      <c r="G125" s="51" t="s">
        <v>8</v>
      </c>
      <c r="H125" s="31">
        <v>20615</v>
      </c>
      <c r="J125" s="33">
        <f t="shared" si="4"/>
        <v>65</v>
      </c>
    </row>
    <row r="126" spans="1:10" ht="20.25" thickBot="1">
      <c r="A126" s="81" t="s">
        <v>218</v>
      </c>
      <c r="B126" s="67" t="s">
        <v>110</v>
      </c>
      <c r="C126" s="68">
        <v>43</v>
      </c>
      <c r="D126" s="69">
        <v>68</v>
      </c>
      <c r="E126" s="69">
        <v>66</v>
      </c>
      <c r="F126" s="69">
        <f t="shared" si="5"/>
        <v>134</v>
      </c>
      <c r="G126" s="71" t="s">
        <v>8</v>
      </c>
      <c r="H126" s="70">
        <v>21897</v>
      </c>
      <c r="J126" s="33">
        <f t="shared" si="4"/>
        <v>62</v>
      </c>
    </row>
  </sheetData>
  <sortState ref="A10:H126">
    <sortCondition ref="F10:F126"/>
    <sortCondition ref="E10:E126"/>
    <sortCondition ref="D10:D126"/>
  </sortState>
  <mergeCells count="8">
    <mergeCell ref="A1:G1"/>
    <mergeCell ref="A6:G6"/>
    <mergeCell ref="A7:G7"/>
    <mergeCell ref="A8:G8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H85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  <col min="8" max="8" width="11.42578125" style="43"/>
  </cols>
  <sheetData>
    <row r="1" spans="1:8" s="38" customFormat="1" ht="23.25">
      <c r="A1" s="125" t="s">
        <v>6</v>
      </c>
      <c r="B1" s="125"/>
      <c r="C1" s="125"/>
      <c r="D1" s="125"/>
      <c r="E1" s="125"/>
      <c r="F1" s="125"/>
      <c r="G1" s="125"/>
      <c r="H1" s="35"/>
    </row>
    <row r="2" spans="1:8" s="38" customFormat="1" ht="24" thickBot="1">
      <c r="A2" s="125" t="s">
        <v>7</v>
      </c>
      <c r="B2" s="125"/>
      <c r="C2" s="125"/>
      <c r="D2" s="125"/>
      <c r="E2" s="125"/>
      <c r="F2" s="125"/>
      <c r="G2" s="125"/>
      <c r="H2" s="35"/>
    </row>
    <row r="3" spans="1:8" s="1" customFormat="1" ht="19.5" thickBot="1">
      <c r="A3" s="126" t="str">
        <f>'MID AMATEUR'!A3:G3</f>
        <v>SIERRA DE LOS PADRES</v>
      </c>
      <c r="B3" s="127"/>
      <c r="C3" s="127"/>
      <c r="D3" s="127"/>
      <c r="E3" s="127"/>
      <c r="F3" s="127"/>
      <c r="G3" s="128"/>
      <c r="H3" s="35"/>
    </row>
    <row r="4" spans="1:8" s="1" customFormat="1" ht="19.5" thickBot="1">
      <c r="A4" s="126" t="str">
        <f>'MID AMATEUR'!A4:G4</f>
        <v>GOLF CLUB</v>
      </c>
      <c r="B4" s="127"/>
      <c r="C4" s="127"/>
      <c r="D4" s="127"/>
      <c r="E4" s="127"/>
      <c r="F4" s="127"/>
      <c r="G4" s="128"/>
      <c r="H4" s="35"/>
    </row>
    <row r="5" spans="1:8" s="35" customFormat="1">
      <c r="A5" s="129" t="str">
        <f>'MID AMATEUR'!A5:G5</f>
        <v>7° FECHA DE MAYORES</v>
      </c>
      <c r="B5" s="129"/>
      <c r="C5" s="129"/>
      <c r="D5" s="129"/>
      <c r="E5" s="129"/>
      <c r="F5" s="129"/>
      <c r="G5" s="129"/>
    </row>
    <row r="6" spans="1:8" s="35" customFormat="1">
      <c r="A6" s="131" t="str">
        <f>'MID AMATEUR'!A6:G6</f>
        <v>DOS VUELTAS DE 9 HOYOS MEDAL PLAY</v>
      </c>
      <c r="B6" s="131"/>
      <c r="C6" s="131"/>
      <c r="D6" s="131"/>
      <c r="E6" s="131"/>
      <c r="F6" s="131"/>
      <c r="G6" s="131"/>
    </row>
    <row r="7" spans="1:8" s="35" customFormat="1" ht="13.5" thickBot="1">
      <c r="A7" s="132" t="str">
        <f>'MID AMATEUR'!A7:G7</f>
        <v>DOMINGO 03 DE ABRIL DE 2022</v>
      </c>
      <c r="B7" s="132"/>
      <c r="C7" s="132"/>
      <c r="D7" s="132"/>
      <c r="E7" s="132"/>
      <c r="F7" s="132"/>
      <c r="G7" s="132"/>
    </row>
    <row r="8" spans="1:8" ht="16.5" thickBot="1">
      <c r="A8" s="121" t="s">
        <v>13</v>
      </c>
      <c r="B8" s="122"/>
      <c r="C8" s="122"/>
      <c r="D8" s="122"/>
      <c r="E8" s="122"/>
      <c r="F8" s="122"/>
      <c r="G8" s="123"/>
    </row>
    <row r="9" spans="1:8" s="13" customFormat="1" ht="16.5" thickBot="1">
      <c r="A9" s="19" t="s">
        <v>0</v>
      </c>
      <c r="B9" s="20" t="s">
        <v>9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8</v>
      </c>
      <c r="H9" s="35"/>
    </row>
    <row r="10" spans="1:8" s="13" customFormat="1" ht="15.75">
      <c r="A10" s="14" t="str">
        <f>'SIN VENTAJAGENERAL'!A10</f>
        <v>COZZOLI PATRICIO</v>
      </c>
      <c r="B10" s="15" t="str">
        <f>'SIN VENTAJAGENERAL'!B10</f>
        <v>NGC</v>
      </c>
      <c r="C10" s="16">
        <f>'SIN VENTAJAGENERAL'!C10</f>
        <v>-1</v>
      </c>
      <c r="D10" s="15">
        <f>'SIN VENTAJAGENERAL'!D10</f>
        <v>34</v>
      </c>
      <c r="E10" s="15">
        <f>'SIN VENTAJAGENERAL'!E10</f>
        <v>38</v>
      </c>
      <c r="F10" s="17">
        <f>SUM(D10+E10)</f>
        <v>72</v>
      </c>
      <c r="G10" s="18" t="s">
        <v>8</v>
      </c>
      <c r="H10" s="44"/>
    </row>
    <row r="11" spans="1:8" s="13" customFormat="1" ht="15.75">
      <c r="A11" s="14" t="str">
        <f>'SIN VENTAJAGENERAL'!A11</f>
        <v>TASSARA JULIO MATIAS</v>
      </c>
      <c r="B11" s="15" t="str">
        <f>'SIN VENTAJAGENERAL'!B11</f>
        <v>CMDP</v>
      </c>
      <c r="C11" s="16">
        <f>'SIN VENTAJAGENERAL'!C11</f>
        <v>-1</v>
      </c>
      <c r="D11" s="15">
        <f>'SIN VENTAJAGENERAL'!D11</f>
        <v>38</v>
      </c>
      <c r="E11" s="15">
        <f>'SIN VENTAJAGENERAL'!E11</f>
        <v>35</v>
      </c>
      <c r="F11" s="17">
        <f t="shared" ref="F11:F12" si="0">SUM(D11+E11)</f>
        <v>73</v>
      </c>
      <c r="G11" s="18" t="s">
        <v>8</v>
      </c>
      <c r="H11" s="44"/>
    </row>
    <row r="12" spans="1:8" s="13" customFormat="1" ht="15.75">
      <c r="A12" s="14" t="str">
        <f>'SIN VENTAJAGENERAL'!A12</f>
        <v>LEOFANTI LAUTARO ARIEL</v>
      </c>
      <c r="B12" s="15" t="str">
        <f>'SIN VENTAJAGENERAL'!B12</f>
        <v>SPGC</v>
      </c>
      <c r="C12" s="16">
        <f>'SIN VENTAJAGENERAL'!C12</f>
        <v>5</v>
      </c>
      <c r="D12" s="15">
        <f>'SIN VENTAJAGENERAL'!D12</f>
        <v>35</v>
      </c>
      <c r="E12" s="15">
        <f>'SIN VENTAJAGENERAL'!E12</f>
        <v>38</v>
      </c>
      <c r="F12" s="17">
        <f t="shared" si="0"/>
        <v>73</v>
      </c>
      <c r="G12" s="18" t="s">
        <v>8</v>
      </c>
      <c r="H12" s="44"/>
    </row>
    <row r="13" spans="1:8" s="13" customFormat="1" ht="14.1" customHeight="1" thickBot="1">
      <c r="A13" s="124"/>
      <c r="B13" s="124"/>
      <c r="C13" s="124"/>
      <c r="D13" s="124"/>
      <c r="E13" s="124"/>
      <c r="F13" s="124"/>
      <c r="G13" s="124"/>
      <c r="H13" s="35"/>
    </row>
    <row r="14" spans="1:8" ht="16.5" thickBot="1">
      <c r="A14" s="121" t="s">
        <v>26</v>
      </c>
      <c r="B14" s="122"/>
      <c r="C14" s="122"/>
      <c r="D14" s="122"/>
      <c r="E14" s="122"/>
      <c r="F14" s="122"/>
      <c r="G14" s="123"/>
    </row>
    <row r="15" spans="1:8" s="13" customFormat="1" ht="16.5" thickBot="1">
      <c r="A15" s="19" t="s">
        <v>0</v>
      </c>
      <c r="B15" s="20" t="s">
        <v>9</v>
      </c>
      <c r="C15" s="19" t="s">
        <v>1</v>
      </c>
      <c r="D15" s="19" t="s">
        <v>2</v>
      </c>
      <c r="E15" s="19" t="s">
        <v>3</v>
      </c>
      <c r="F15" s="19" t="s">
        <v>4</v>
      </c>
      <c r="G15" s="40" t="s">
        <v>8</v>
      </c>
      <c r="H15" s="35"/>
    </row>
    <row r="16" spans="1:8" s="13" customFormat="1" ht="15.75">
      <c r="A16" s="14" t="s">
        <v>235</v>
      </c>
      <c r="B16" s="41" t="s">
        <v>8</v>
      </c>
      <c r="C16" s="42" t="s">
        <v>8</v>
      </c>
      <c r="D16" s="41" t="s">
        <v>8</v>
      </c>
      <c r="E16" s="41" t="s">
        <v>8</v>
      </c>
      <c r="F16" s="54" t="s">
        <v>8</v>
      </c>
      <c r="G16" s="36" t="s">
        <v>8</v>
      </c>
      <c r="H16" s="44"/>
    </row>
    <row r="17" spans="1:8" s="13" customFormat="1" ht="15.75">
      <c r="A17" s="14" t="str">
        <f>'MID AMATEUR'!A11</f>
        <v>PAILHE PEDRO</v>
      </c>
      <c r="B17" s="15" t="str">
        <f>'MID AMATEUR'!B11</f>
        <v>NGC</v>
      </c>
      <c r="C17" s="16">
        <f>'MID AMATEUR'!C11</f>
        <v>-1</v>
      </c>
      <c r="D17" s="15">
        <f>'MID AMATEUR'!D11</f>
        <v>37</v>
      </c>
      <c r="E17" s="15">
        <f>'MID AMATEUR'!E11</f>
        <v>38</v>
      </c>
      <c r="F17" s="17">
        <f>'MID AMATEUR'!F11</f>
        <v>75</v>
      </c>
      <c r="G17" s="18" t="s">
        <v>8</v>
      </c>
      <c r="H17" s="44"/>
    </row>
    <row r="18" spans="1:8" s="13" customFormat="1" ht="16.5" thickBot="1">
      <c r="A18" s="14" t="str">
        <f>'MID AMATEUR'!A12</f>
        <v>MAISONNAVE JUAN PABLO</v>
      </c>
      <c r="B18" s="15" t="str">
        <f>'MID AMATEUR'!B12</f>
        <v>MDPGC</v>
      </c>
      <c r="C18" s="16">
        <f>'MID AMATEUR'!C12</f>
        <v>-2</v>
      </c>
      <c r="D18" s="15">
        <f>'MID AMATEUR'!D12</f>
        <v>38</v>
      </c>
      <c r="E18" s="15">
        <f>'MID AMATEUR'!E12</f>
        <v>39</v>
      </c>
      <c r="F18" s="17">
        <f>'MID AMATEUR'!F12</f>
        <v>77</v>
      </c>
      <c r="G18" s="18" t="s">
        <v>8</v>
      </c>
      <c r="H18" s="44"/>
    </row>
    <row r="19" spans="1:8" ht="16.5" thickBot="1">
      <c r="A19" s="121" t="s">
        <v>34</v>
      </c>
      <c r="B19" s="122"/>
      <c r="C19" s="122"/>
      <c r="D19" s="122"/>
      <c r="E19" s="122"/>
      <c r="F19" s="122"/>
      <c r="G19" s="123"/>
    </row>
    <row r="20" spans="1:8" s="13" customFormat="1" ht="16.5" thickBot="1">
      <c r="A20" s="19" t="s">
        <v>0</v>
      </c>
      <c r="B20" s="20" t="s">
        <v>9</v>
      </c>
      <c r="C20" s="19" t="s">
        <v>1</v>
      </c>
      <c r="D20" s="19" t="s">
        <v>2</v>
      </c>
      <c r="E20" s="19" t="s">
        <v>3</v>
      </c>
      <c r="F20" s="19" t="s">
        <v>4</v>
      </c>
      <c r="G20" s="19" t="s">
        <v>5</v>
      </c>
      <c r="H20" s="35"/>
    </row>
    <row r="21" spans="1:8" s="13" customFormat="1" ht="15.75">
      <c r="A21" s="14" t="s">
        <v>235</v>
      </c>
      <c r="B21" s="41" t="s">
        <v>8</v>
      </c>
      <c r="C21" s="42" t="s">
        <v>8</v>
      </c>
      <c r="D21" s="41" t="s">
        <v>8</v>
      </c>
      <c r="E21" s="41" t="s">
        <v>8</v>
      </c>
      <c r="F21" s="54" t="s">
        <v>8</v>
      </c>
      <c r="G21" s="36" t="s">
        <v>8</v>
      </c>
      <c r="H21" s="44"/>
    </row>
    <row r="22" spans="1:8" s="13" customFormat="1" ht="15.75">
      <c r="A22" s="14" t="s">
        <v>72</v>
      </c>
      <c r="B22" s="15" t="s">
        <v>71</v>
      </c>
      <c r="C22" s="16">
        <v>9</v>
      </c>
      <c r="D22" s="15">
        <v>38</v>
      </c>
      <c r="E22" s="15">
        <v>45</v>
      </c>
      <c r="F22" s="17">
        <f>SUM(D22+E22)</f>
        <v>83</v>
      </c>
      <c r="G22" s="18">
        <f>(F22-C22)</f>
        <v>74</v>
      </c>
      <c r="H22" s="44"/>
    </row>
    <row r="23" spans="1:8" s="13" customFormat="1" ht="15.75">
      <c r="A23" s="14" t="s">
        <v>65</v>
      </c>
      <c r="B23" s="15" t="s">
        <v>64</v>
      </c>
      <c r="C23" s="16">
        <v>10</v>
      </c>
      <c r="D23" s="15">
        <v>43</v>
      </c>
      <c r="E23" s="15">
        <v>43</v>
      </c>
      <c r="F23" s="17" t="s">
        <v>8</v>
      </c>
      <c r="G23" s="18" t="s">
        <v>8</v>
      </c>
      <c r="H23" s="44"/>
    </row>
    <row r="24" spans="1:8" ht="14.1" customHeight="1" thickBot="1">
      <c r="A24" s="124"/>
      <c r="B24" s="124"/>
      <c r="C24" s="124"/>
      <c r="D24" s="124"/>
      <c r="E24" s="124"/>
      <c r="F24" s="124"/>
      <c r="G24" s="124"/>
      <c r="H24" s="44"/>
    </row>
    <row r="25" spans="1:8" ht="16.5" thickBot="1">
      <c r="A25" s="121" t="s">
        <v>27</v>
      </c>
      <c r="B25" s="122"/>
      <c r="C25" s="122"/>
      <c r="D25" s="122"/>
      <c r="E25" s="122"/>
      <c r="F25" s="122"/>
      <c r="G25" s="123"/>
    </row>
    <row r="26" spans="1:8" s="13" customFormat="1" ht="16.5" thickBot="1">
      <c r="A26" s="19" t="s">
        <v>0</v>
      </c>
      <c r="B26" s="20" t="s">
        <v>9</v>
      </c>
      <c r="C26" s="19" t="s">
        <v>1</v>
      </c>
      <c r="D26" s="19" t="s">
        <v>2</v>
      </c>
      <c r="E26" s="19" t="s">
        <v>3</v>
      </c>
      <c r="F26" s="19" t="s">
        <v>4</v>
      </c>
      <c r="G26" s="40" t="s">
        <v>8</v>
      </c>
      <c r="H26" s="43"/>
    </row>
    <row r="27" spans="1:8" s="13" customFormat="1" ht="15.75">
      <c r="A27" s="14" t="s">
        <v>235</v>
      </c>
      <c r="B27" s="41" t="s">
        <v>8</v>
      </c>
      <c r="C27" s="42" t="s">
        <v>8</v>
      </c>
      <c r="D27" s="41" t="s">
        <v>8</v>
      </c>
      <c r="E27" s="41" t="s">
        <v>8</v>
      </c>
      <c r="F27" s="54" t="s">
        <v>8</v>
      </c>
      <c r="G27" s="36" t="s">
        <v>8</v>
      </c>
      <c r="H27" s="44"/>
    </row>
    <row r="28" spans="1:8" s="13" customFormat="1" ht="15.75">
      <c r="A28" s="14" t="s">
        <v>235</v>
      </c>
      <c r="B28" s="41" t="s">
        <v>8</v>
      </c>
      <c r="C28" s="42" t="s">
        <v>8</v>
      </c>
      <c r="D28" s="41" t="s">
        <v>8</v>
      </c>
      <c r="E28" s="41" t="s">
        <v>8</v>
      </c>
      <c r="F28" s="54" t="s">
        <v>8</v>
      </c>
      <c r="G28" s="36" t="s">
        <v>8</v>
      </c>
      <c r="H28" s="44"/>
    </row>
    <row r="29" spans="1:8" s="13" customFormat="1" ht="16.5" thickBot="1">
      <c r="A29" s="14" t="str">
        <f>'PRE SENIOR'!A12</f>
        <v>RODRIGUES SERGIO ADRIAN</v>
      </c>
      <c r="B29" s="15" t="str">
        <f>'PRE SENIOR'!B12</f>
        <v>SPGC</v>
      </c>
      <c r="C29" s="16">
        <f>'PRE SENIOR'!C12</f>
        <v>2</v>
      </c>
      <c r="D29" s="15">
        <f>'PRE SENIOR'!D12</f>
        <v>40</v>
      </c>
      <c r="E29" s="15">
        <f>'PRE SENIOR'!E12</f>
        <v>36</v>
      </c>
      <c r="F29" s="17">
        <f>SUM(D29+E29)</f>
        <v>76</v>
      </c>
      <c r="G29" s="36" t="s">
        <v>8</v>
      </c>
      <c r="H29" s="44"/>
    </row>
    <row r="30" spans="1:8" s="13" customFormat="1" ht="16.5" thickBot="1">
      <c r="A30" s="121" t="s">
        <v>35</v>
      </c>
      <c r="B30" s="122"/>
      <c r="C30" s="122"/>
      <c r="D30" s="122"/>
      <c r="E30" s="122"/>
      <c r="F30" s="122"/>
      <c r="G30" s="123"/>
      <c r="H30" s="44"/>
    </row>
    <row r="31" spans="1:8" s="13" customFormat="1" ht="16.5" thickBot="1">
      <c r="A31" s="19" t="s">
        <v>0</v>
      </c>
      <c r="B31" s="20" t="s">
        <v>9</v>
      </c>
      <c r="C31" s="19" t="s">
        <v>1</v>
      </c>
      <c r="D31" s="19" t="s">
        <v>2</v>
      </c>
      <c r="E31" s="19" t="s">
        <v>3</v>
      </c>
      <c r="F31" s="19" t="s">
        <v>4</v>
      </c>
      <c r="G31" s="19" t="s">
        <v>5</v>
      </c>
      <c r="H31" s="44"/>
    </row>
    <row r="32" spans="1:8" s="13" customFormat="1" ht="15.75">
      <c r="A32" s="14" t="s">
        <v>235</v>
      </c>
      <c r="B32" s="41" t="s">
        <v>8</v>
      </c>
      <c r="C32" s="42" t="s">
        <v>8</v>
      </c>
      <c r="D32" s="41" t="s">
        <v>8</v>
      </c>
      <c r="E32" s="41" t="s">
        <v>8</v>
      </c>
      <c r="F32" s="54" t="s">
        <v>8</v>
      </c>
      <c r="G32" s="36" t="s">
        <v>8</v>
      </c>
      <c r="H32" s="44"/>
    </row>
    <row r="33" spans="1:8" s="13" customFormat="1" ht="15.75">
      <c r="A33" s="14" t="s">
        <v>134</v>
      </c>
      <c r="B33" s="15" t="s">
        <v>78</v>
      </c>
      <c r="C33" s="16">
        <v>22</v>
      </c>
      <c r="D33" s="15">
        <v>46</v>
      </c>
      <c r="E33" s="15">
        <v>47</v>
      </c>
      <c r="F33" s="17">
        <f>SUM(D33+E33)</f>
        <v>93</v>
      </c>
      <c r="G33" s="18">
        <f t="shared" ref="G33:G34" si="1">(F33-C33)</f>
        <v>71</v>
      </c>
      <c r="H33" s="44"/>
    </row>
    <row r="34" spans="1:8" s="13" customFormat="1" ht="15.75">
      <c r="A34" s="14" t="s">
        <v>121</v>
      </c>
      <c r="B34" s="15" t="s">
        <v>71</v>
      </c>
      <c r="C34" s="16">
        <v>19</v>
      </c>
      <c r="D34" s="15">
        <v>46</v>
      </c>
      <c r="E34" s="15">
        <v>45</v>
      </c>
      <c r="F34" s="17">
        <f t="shared" ref="F34" si="2">SUM(D34+E34)</f>
        <v>91</v>
      </c>
      <c r="G34" s="18">
        <f t="shared" si="1"/>
        <v>72</v>
      </c>
      <c r="H34" s="44"/>
    </row>
    <row r="35" spans="1:8" s="13" customFormat="1" ht="14.1" customHeight="1" thickBot="1">
      <c r="A35" s="124"/>
      <c r="B35" s="124"/>
      <c r="C35" s="124"/>
      <c r="D35" s="124"/>
      <c r="E35" s="124"/>
      <c r="F35" s="124"/>
      <c r="G35" s="124"/>
      <c r="H35" s="45"/>
    </row>
    <row r="36" spans="1:8" s="13" customFormat="1" ht="16.5" thickBot="1">
      <c r="A36" s="121" t="s">
        <v>28</v>
      </c>
      <c r="B36" s="122"/>
      <c r="C36" s="122"/>
      <c r="D36" s="122"/>
      <c r="E36" s="122"/>
      <c r="F36" s="122"/>
      <c r="G36" s="123"/>
      <c r="H36" s="44"/>
    </row>
    <row r="37" spans="1:8" s="13" customFormat="1" ht="16.5" thickBot="1">
      <c r="A37" s="19" t="s">
        <v>0</v>
      </c>
      <c r="B37" s="20" t="s">
        <v>9</v>
      </c>
      <c r="C37" s="19" t="s">
        <v>1</v>
      </c>
      <c r="D37" s="19" t="s">
        <v>2</v>
      </c>
      <c r="E37" s="19" t="s">
        <v>3</v>
      </c>
      <c r="F37" s="19" t="s">
        <v>4</v>
      </c>
      <c r="G37" s="40" t="s">
        <v>8</v>
      </c>
      <c r="H37" s="44"/>
    </row>
    <row r="38" spans="1:8" s="13" customFormat="1" ht="15.75">
      <c r="A38" s="14" t="str">
        <f>SENIOR!A10</f>
        <v>RAMACCIOTTI GONZALO</v>
      </c>
      <c r="B38" s="15" t="str">
        <f>SENIOR!B10</f>
        <v>MDPGC</v>
      </c>
      <c r="C38" s="16">
        <f>SENIOR!C10</f>
        <v>-3</v>
      </c>
      <c r="D38" s="15">
        <f>SENIOR!D10</f>
        <v>37</v>
      </c>
      <c r="E38" s="15">
        <f>SENIOR!E10</f>
        <v>37</v>
      </c>
      <c r="F38" s="17">
        <f>SUM(D38+E38)</f>
        <v>74</v>
      </c>
      <c r="G38" s="36" t="s">
        <v>8</v>
      </c>
      <c r="H38" s="44"/>
    </row>
    <row r="39" spans="1:8" s="13" customFormat="1" ht="15.75">
      <c r="A39" s="14" t="str">
        <f>SENIOR!A11</f>
        <v>RODRIGUES CRISTIAN ADOLFO</v>
      </c>
      <c r="B39" s="15" t="str">
        <f>SENIOR!B11</f>
        <v>SPGC</v>
      </c>
      <c r="C39" s="16">
        <f>SENIOR!C11</f>
        <v>3</v>
      </c>
      <c r="D39" s="15">
        <f>SENIOR!D11</f>
        <v>37</v>
      </c>
      <c r="E39" s="15">
        <f>SENIOR!E11</f>
        <v>38</v>
      </c>
      <c r="F39" s="17">
        <f>SUM(D39+E39)</f>
        <v>75</v>
      </c>
      <c r="G39" s="36" t="s">
        <v>8</v>
      </c>
      <c r="H39" s="44"/>
    </row>
    <row r="40" spans="1:8" s="13" customFormat="1" ht="16.5" thickBot="1">
      <c r="A40" s="14" t="str">
        <f>SENIOR!A12</f>
        <v>HEIZENREDER PABLO GUILLERMO</v>
      </c>
      <c r="B40" s="15" t="str">
        <f>SENIOR!B12</f>
        <v>VGGC</v>
      </c>
      <c r="C40" s="16">
        <f>SENIOR!C12</f>
        <v>0</v>
      </c>
      <c r="D40" s="15">
        <f>SENIOR!D12</f>
        <v>40</v>
      </c>
      <c r="E40" s="15">
        <f>SENIOR!E12</f>
        <v>37</v>
      </c>
      <c r="F40" s="17">
        <f>SUM(D40+E40)</f>
        <v>77</v>
      </c>
      <c r="G40" s="36" t="s">
        <v>8</v>
      </c>
      <c r="H40" s="44"/>
    </row>
    <row r="41" spans="1:8" s="13" customFormat="1" ht="16.5" thickBot="1">
      <c r="A41" s="121" t="s">
        <v>36</v>
      </c>
      <c r="B41" s="122"/>
      <c r="C41" s="122"/>
      <c r="D41" s="122"/>
      <c r="E41" s="122"/>
      <c r="F41" s="122"/>
      <c r="G41" s="123"/>
      <c r="H41" s="44"/>
    </row>
    <row r="42" spans="1:8" s="13" customFormat="1" ht="16.5" thickBot="1">
      <c r="A42" s="19" t="s">
        <v>0</v>
      </c>
      <c r="B42" s="20" t="s">
        <v>9</v>
      </c>
      <c r="C42" s="19" t="s">
        <v>1</v>
      </c>
      <c r="D42" s="19" t="s">
        <v>2</v>
      </c>
      <c r="E42" s="19" t="s">
        <v>3</v>
      </c>
      <c r="F42" s="19" t="s">
        <v>4</v>
      </c>
      <c r="G42" s="19" t="s">
        <v>5</v>
      </c>
      <c r="H42" s="44"/>
    </row>
    <row r="43" spans="1:8" s="13" customFormat="1" ht="15.75">
      <c r="A43" s="14" t="s">
        <v>235</v>
      </c>
      <c r="B43" s="41" t="s">
        <v>8</v>
      </c>
      <c r="C43" s="42" t="s">
        <v>8</v>
      </c>
      <c r="D43" s="41" t="s">
        <v>8</v>
      </c>
      <c r="E43" s="41" t="s">
        <v>8</v>
      </c>
      <c r="F43" s="54" t="s">
        <v>8</v>
      </c>
      <c r="G43" s="36" t="s">
        <v>8</v>
      </c>
      <c r="H43" s="44"/>
    </row>
    <row r="44" spans="1:8" s="13" customFormat="1" ht="15.75">
      <c r="A44" s="14" t="s">
        <v>143</v>
      </c>
      <c r="B44" s="41" t="s">
        <v>78</v>
      </c>
      <c r="C44" s="42">
        <v>12</v>
      </c>
      <c r="D44" s="41">
        <v>42</v>
      </c>
      <c r="E44" s="41">
        <v>42</v>
      </c>
      <c r="F44" s="54">
        <f>SUM(D44+E44)</f>
        <v>84</v>
      </c>
      <c r="G44" s="36">
        <f t="shared" ref="G44:G45" si="3">(F44-C44)</f>
        <v>72</v>
      </c>
      <c r="H44" s="44"/>
    </row>
    <row r="45" spans="1:8" s="13" customFormat="1" ht="15.75">
      <c r="A45" s="14" t="s">
        <v>140</v>
      </c>
      <c r="B45" s="41" t="s">
        <v>60</v>
      </c>
      <c r="C45" s="42">
        <v>28</v>
      </c>
      <c r="D45" s="41">
        <v>50</v>
      </c>
      <c r="E45" s="41">
        <v>51</v>
      </c>
      <c r="F45" s="54">
        <f>SUM(D45+E45)</f>
        <v>101</v>
      </c>
      <c r="G45" s="36">
        <f t="shared" si="3"/>
        <v>73</v>
      </c>
      <c r="H45" s="44"/>
    </row>
    <row r="46" spans="1:8" ht="14.1" customHeight="1" thickBot="1">
      <c r="A46" s="124"/>
      <c r="B46" s="124"/>
      <c r="C46" s="124"/>
      <c r="D46" s="124"/>
      <c r="E46" s="124"/>
      <c r="F46" s="124"/>
      <c r="G46" s="124"/>
      <c r="H46" s="44"/>
    </row>
    <row r="47" spans="1:8" ht="16.5" thickBot="1">
      <c r="A47" s="121" t="s">
        <v>33</v>
      </c>
      <c r="B47" s="122"/>
      <c r="C47" s="122"/>
      <c r="D47" s="122"/>
      <c r="E47" s="122"/>
      <c r="F47" s="122"/>
      <c r="G47" s="123"/>
      <c r="H47" s="44"/>
    </row>
    <row r="48" spans="1:8" s="13" customFormat="1" ht="16.5" thickBot="1">
      <c r="A48" s="19" t="s">
        <v>0</v>
      </c>
      <c r="B48" s="20" t="s">
        <v>9</v>
      </c>
      <c r="C48" s="19" t="s">
        <v>1</v>
      </c>
      <c r="D48" s="19" t="s">
        <v>2</v>
      </c>
      <c r="E48" s="19" t="s">
        <v>3</v>
      </c>
      <c r="F48" s="19" t="s">
        <v>4</v>
      </c>
      <c r="G48" s="40" t="s">
        <v>8</v>
      </c>
      <c r="H48" s="44"/>
    </row>
    <row r="49" spans="1:8" s="13" customFormat="1" ht="15.75">
      <c r="A49" s="14" t="str">
        <f>'SUPER SENIOR'!A10</f>
        <v>COSULICH ESTEBAN</v>
      </c>
      <c r="B49" s="15" t="str">
        <f>'SUPER SENIOR'!B10</f>
        <v>SPGC</v>
      </c>
      <c r="C49" s="16">
        <f>'SUPER SENIOR'!C10</f>
        <v>7</v>
      </c>
      <c r="D49" s="15">
        <f>'SUPER SENIOR'!D10</f>
        <v>39</v>
      </c>
      <c r="E49" s="15">
        <f>'SUPER SENIOR'!E10</f>
        <v>41</v>
      </c>
      <c r="F49" s="17">
        <f>SUM(D49+E49)</f>
        <v>80</v>
      </c>
      <c r="G49" s="36" t="s">
        <v>8</v>
      </c>
      <c r="H49" s="44"/>
    </row>
    <row r="50" spans="1:8" s="13" customFormat="1" ht="15.75">
      <c r="A50" s="14" t="str">
        <f>'SUPER SENIOR'!A11</f>
        <v>CROVA ROBERTO DANIEL</v>
      </c>
      <c r="B50" s="15" t="str">
        <f>'SUPER SENIOR'!B11</f>
        <v>NGC</v>
      </c>
      <c r="C50" s="16">
        <f>'SUPER SENIOR'!C11</f>
        <v>9</v>
      </c>
      <c r="D50" s="15">
        <f>'SUPER SENIOR'!D11</f>
        <v>43</v>
      </c>
      <c r="E50" s="15">
        <f>'SUPER SENIOR'!E11</f>
        <v>42</v>
      </c>
      <c r="F50" s="17">
        <f>SUM(D50+E50)</f>
        <v>85</v>
      </c>
      <c r="G50" s="36" t="s">
        <v>8</v>
      </c>
      <c r="H50" s="44"/>
    </row>
    <row r="51" spans="1:8" s="13" customFormat="1" ht="15.75">
      <c r="A51" s="14" t="str">
        <f>'SUPER SENIOR'!A12</f>
        <v>MARINO CARLOS JUAN</v>
      </c>
      <c r="B51" s="15" t="str">
        <f>'SUPER SENIOR'!B12</f>
        <v>GCHCC</v>
      </c>
      <c r="C51" s="16">
        <f>'SUPER SENIOR'!C12</f>
        <v>3</v>
      </c>
      <c r="D51" s="15">
        <f>'SUPER SENIOR'!D12</f>
        <v>45</v>
      </c>
      <c r="E51" s="15">
        <f>'SUPER SENIOR'!E12</f>
        <v>41</v>
      </c>
      <c r="F51" s="17">
        <f>SUM(D51+E51)</f>
        <v>86</v>
      </c>
      <c r="G51" s="36" t="s">
        <v>8</v>
      </c>
      <c r="H51" s="44"/>
    </row>
    <row r="52" spans="1:8" s="13" customFormat="1" ht="15.75" thickBot="1"/>
    <row r="53" spans="1:8" s="13" customFormat="1" ht="16.5" thickBot="1">
      <c r="A53" s="121" t="s">
        <v>37</v>
      </c>
      <c r="B53" s="122"/>
      <c r="C53" s="122"/>
      <c r="D53" s="122"/>
      <c r="E53" s="122"/>
      <c r="F53" s="122"/>
      <c r="G53" s="123"/>
      <c r="H53" s="44"/>
    </row>
    <row r="54" spans="1:8" s="13" customFormat="1" ht="16.5" thickBot="1">
      <c r="A54" s="19" t="s">
        <v>0</v>
      </c>
      <c r="B54" s="20" t="s">
        <v>9</v>
      </c>
      <c r="C54" s="19" t="s">
        <v>1</v>
      </c>
      <c r="D54" s="19" t="s">
        <v>2</v>
      </c>
      <c r="E54" s="19" t="s">
        <v>3</v>
      </c>
      <c r="F54" s="19" t="s">
        <v>4</v>
      </c>
      <c r="G54" s="19" t="s">
        <v>5</v>
      </c>
      <c r="H54" s="44"/>
    </row>
    <row r="55" spans="1:8" s="13" customFormat="1" ht="15.75">
      <c r="A55" s="14" t="s">
        <v>235</v>
      </c>
      <c r="B55" s="15" t="s">
        <v>8</v>
      </c>
      <c r="C55" s="16" t="s">
        <v>8</v>
      </c>
      <c r="D55" s="15" t="s">
        <v>8</v>
      </c>
      <c r="E55" s="15" t="s">
        <v>8</v>
      </c>
      <c r="F55" s="17" t="s">
        <v>8</v>
      </c>
      <c r="G55" s="36" t="s">
        <v>8</v>
      </c>
      <c r="H55" s="44"/>
    </row>
    <row r="56" spans="1:8" s="13" customFormat="1" ht="15.75">
      <c r="A56" s="14" t="s">
        <v>202</v>
      </c>
      <c r="B56" s="15" t="s">
        <v>78</v>
      </c>
      <c r="C56" s="16">
        <v>30</v>
      </c>
      <c r="D56" s="15">
        <v>49</v>
      </c>
      <c r="E56" s="15">
        <v>55</v>
      </c>
      <c r="F56" s="17">
        <f t="shared" ref="F56" si="4">SUM(D56+E56)</f>
        <v>104</v>
      </c>
      <c r="G56" s="36">
        <f t="shared" ref="G56" si="5">(F56-C56)</f>
        <v>74</v>
      </c>
      <c r="H56" s="44"/>
    </row>
    <row r="57" spans="1:8" s="13" customFormat="1" ht="15.75">
      <c r="A57" s="14" t="s">
        <v>180</v>
      </c>
      <c r="B57" s="15" t="s">
        <v>78</v>
      </c>
      <c r="C57" s="16">
        <v>16</v>
      </c>
      <c r="D57" s="15">
        <v>46</v>
      </c>
      <c r="E57" s="15">
        <v>45</v>
      </c>
      <c r="F57" s="17">
        <f t="shared" ref="F57" si="6">SUM(D57+E57)</f>
        <v>91</v>
      </c>
      <c r="G57" s="36">
        <f t="shared" ref="G57" si="7">(F57-C57)</f>
        <v>75</v>
      </c>
      <c r="H57" s="44"/>
    </row>
    <row r="58" spans="1:8" ht="14.1" customHeight="1" thickBot="1">
      <c r="A58" s="130"/>
      <c r="B58" s="130"/>
      <c r="C58" s="130"/>
      <c r="D58" s="130"/>
      <c r="E58" s="130"/>
      <c r="F58" s="130"/>
      <c r="G58" s="130"/>
      <c r="H58" s="44"/>
    </row>
    <row r="59" spans="1:8" ht="16.5" thickBot="1">
      <c r="A59" s="121" t="s">
        <v>38</v>
      </c>
      <c r="B59" s="122"/>
      <c r="C59" s="122"/>
      <c r="D59" s="122"/>
      <c r="E59" s="122"/>
      <c r="F59" s="122"/>
      <c r="G59" s="123"/>
      <c r="H59" s="44"/>
    </row>
    <row r="60" spans="1:8" s="13" customFormat="1" ht="16.5" thickBot="1">
      <c r="A60" s="19" t="s">
        <v>10</v>
      </c>
      <c r="B60" s="20" t="s">
        <v>9</v>
      </c>
      <c r="C60" s="19" t="s">
        <v>1</v>
      </c>
      <c r="D60" s="19" t="s">
        <v>2</v>
      </c>
      <c r="E60" s="19" t="s">
        <v>3</v>
      </c>
      <c r="F60" s="19" t="s">
        <v>4</v>
      </c>
      <c r="G60" s="40" t="s">
        <v>8</v>
      </c>
      <c r="H60" s="44"/>
    </row>
    <row r="61" spans="1:8" s="13" customFormat="1" ht="15.75">
      <c r="A61" s="14" t="str">
        <f>DAM!A10</f>
        <v>SALERES MARIA LOURDES</v>
      </c>
      <c r="B61" s="15" t="str">
        <f>DAM!B10</f>
        <v>MDPGC</v>
      </c>
      <c r="C61" s="16">
        <f>DAM!C10</f>
        <v>3</v>
      </c>
      <c r="D61" s="15">
        <f>DAM!D10</f>
        <v>41</v>
      </c>
      <c r="E61" s="15">
        <f>DAM!E10</f>
        <v>39</v>
      </c>
      <c r="F61" s="17">
        <f>SUM(D61+E61)</f>
        <v>80</v>
      </c>
      <c r="G61" s="36" t="s">
        <v>8</v>
      </c>
      <c r="H61" s="44"/>
    </row>
    <row r="62" spans="1:8" s="13" customFormat="1" ht="15.75">
      <c r="A62" s="14" t="str">
        <f>DAM!A11</f>
        <v>SOCHOR ESTELA</v>
      </c>
      <c r="B62" s="15" t="str">
        <f>DAM!B11</f>
        <v>CG</v>
      </c>
      <c r="C62" s="16">
        <f>DAM!C11</f>
        <v>17</v>
      </c>
      <c r="D62" s="15">
        <f>DAM!D11</f>
        <v>46</v>
      </c>
      <c r="E62" s="15">
        <f>DAM!E11</f>
        <v>50</v>
      </c>
      <c r="F62" s="17">
        <f>SUM(D62+E62)</f>
        <v>96</v>
      </c>
      <c r="G62" s="36" t="s">
        <v>8</v>
      </c>
      <c r="H62" s="44"/>
    </row>
    <row r="63" spans="1:8" s="13" customFormat="1" ht="16.5" thickBot="1">
      <c r="A63" s="14" t="str">
        <f>DAM!A12</f>
        <v>GRISOLIA DE PATTI MARIA TERESA</v>
      </c>
      <c r="B63" s="15" t="str">
        <f>DAM!B12</f>
        <v>SPGC</v>
      </c>
      <c r="C63" s="16">
        <f>DAM!C12</f>
        <v>11</v>
      </c>
      <c r="D63" s="15">
        <f>DAM!D12</f>
        <v>47</v>
      </c>
      <c r="E63" s="15">
        <f>DAM!E12</f>
        <v>50</v>
      </c>
      <c r="F63" s="17">
        <f>SUM(D63+E63)</f>
        <v>97</v>
      </c>
      <c r="G63" s="36" t="s">
        <v>8</v>
      </c>
      <c r="H63" s="44"/>
    </row>
    <row r="64" spans="1:8" ht="16.5" thickBot="1">
      <c r="A64" s="121" t="s">
        <v>19</v>
      </c>
      <c r="B64" s="122"/>
      <c r="C64" s="122"/>
      <c r="D64" s="122"/>
      <c r="E64" s="122"/>
      <c r="F64" s="122"/>
      <c r="G64" s="123"/>
      <c r="H64" s="44"/>
    </row>
    <row r="65" spans="1:8" s="13" customFormat="1" ht="16.5" thickBot="1">
      <c r="A65" s="19" t="s">
        <v>10</v>
      </c>
      <c r="B65" s="20" t="s">
        <v>9</v>
      </c>
      <c r="C65" s="19" t="s">
        <v>1</v>
      </c>
      <c r="D65" s="19" t="s">
        <v>2</v>
      </c>
      <c r="E65" s="19" t="s">
        <v>3</v>
      </c>
      <c r="F65" s="19" t="s">
        <v>4</v>
      </c>
      <c r="G65" s="19" t="s">
        <v>5</v>
      </c>
      <c r="H65" s="44"/>
    </row>
    <row r="66" spans="1:8" s="13" customFormat="1" ht="15.75">
      <c r="A66" s="14" t="s">
        <v>235</v>
      </c>
      <c r="B66" s="15" t="s">
        <v>8</v>
      </c>
      <c r="C66" s="16" t="s">
        <v>8</v>
      </c>
      <c r="D66" s="15" t="s">
        <v>8</v>
      </c>
      <c r="E66" s="15" t="s">
        <v>8</v>
      </c>
      <c r="F66" s="17" t="s">
        <v>8</v>
      </c>
      <c r="G66" s="36" t="s">
        <v>8</v>
      </c>
      <c r="H66" s="44"/>
    </row>
    <row r="67" spans="1:8" s="13" customFormat="1" ht="15.75">
      <c r="A67" s="14" t="s">
        <v>235</v>
      </c>
      <c r="B67" s="15" t="s">
        <v>8</v>
      </c>
      <c r="C67" s="16" t="s">
        <v>8</v>
      </c>
      <c r="D67" s="15" t="s">
        <v>8</v>
      </c>
      <c r="E67" s="15" t="s">
        <v>8</v>
      </c>
      <c r="F67" s="17" t="s">
        <v>8</v>
      </c>
      <c r="G67" s="36" t="s">
        <v>8</v>
      </c>
      <c r="H67" s="44"/>
    </row>
    <row r="68" spans="1:8" s="13" customFormat="1" ht="15.75">
      <c r="A68" s="14" t="s">
        <v>217</v>
      </c>
      <c r="B68" s="15" t="s">
        <v>78</v>
      </c>
      <c r="C68" s="16">
        <v>47</v>
      </c>
      <c r="D68" s="15">
        <v>65</v>
      </c>
      <c r="E68" s="15">
        <v>63</v>
      </c>
      <c r="F68" s="17">
        <f>SUM(D68+E68)</f>
        <v>128</v>
      </c>
      <c r="G68" s="36">
        <f>(F68-C68)</f>
        <v>81</v>
      </c>
      <c r="H68" s="44"/>
    </row>
    <row r="69" spans="1:8">
      <c r="H69" s="44"/>
    </row>
    <row r="70" spans="1:8">
      <c r="H70" s="44"/>
    </row>
    <row r="71" spans="1:8">
      <c r="H71" s="44"/>
    </row>
    <row r="72" spans="1:8">
      <c r="H72" s="44"/>
    </row>
    <row r="73" spans="1:8">
      <c r="H73" s="44"/>
    </row>
    <row r="74" spans="1:8">
      <c r="H74" s="44"/>
    </row>
    <row r="75" spans="1:8">
      <c r="H75" s="44"/>
    </row>
    <row r="76" spans="1:8">
      <c r="H76" s="44"/>
    </row>
    <row r="77" spans="1:8">
      <c r="H77" s="44"/>
    </row>
    <row r="78" spans="1:8">
      <c r="H78" s="44"/>
    </row>
    <row r="79" spans="1:8">
      <c r="H79" s="44"/>
    </row>
    <row r="80" spans="1:8">
      <c r="H80" s="44"/>
    </row>
    <row r="81" spans="8:8">
      <c r="H81" s="44"/>
    </row>
    <row r="82" spans="8:8">
      <c r="H82" s="44"/>
    </row>
    <row r="83" spans="8:8">
      <c r="H83" s="44"/>
    </row>
    <row r="84" spans="8:8">
      <c r="H84" s="44"/>
    </row>
    <row r="85" spans="8:8">
      <c r="H85" s="44"/>
    </row>
  </sheetData>
  <sortState ref="A10:G12">
    <sortCondition ref="F10:F12"/>
  </sortState>
  <mergeCells count="23">
    <mergeCell ref="A14:G14"/>
    <mergeCell ref="A30:G30"/>
    <mergeCell ref="A41:G41"/>
    <mergeCell ref="A53:G53"/>
    <mergeCell ref="A13:G13"/>
    <mergeCell ref="A24:G24"/>
    <mergeCell ref="A35:G35"/>
    <mergeCell ref="A64:G64"/>
    <mergeCell ref="A46:G46"/>
    <mergeCell ref="A1:G1"/>
    <mergeCell ref="A2:G2"/>
    <mergeCell ref="A3:G3"/>
    <mergeCell ref="A4:G4"/>
    <mergeCell ref="A5:G5"/>
    <mergeCell ref="A58:G58"/>
    <mergeCell ref="A6:G6"/>
    <mergeCell ref="A59:G59"/>
    <mergeCell ref="A7:G7"/>
    <mergeCell ref="A8:G8"/>
    <mergeCell ref="A19:G19"/>
    <mergeCell ref="A25:G25"/>
    <mergeCell ref="A36:G36"/>
    <mergeCell ref="A47:G47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51"/>
  <sheetViews>
    <sheetView workbookViewId="0">
      <selection sqref="A1:E1"/>
    </sheetView>
  </sheetViews>
  <sheetFormatPr baseColWidth="10" defaultRowHeight="15"/>
  <cols>
    <col min="1" max="1" width="6.42578125" style="27" bestFit="1" customWidth="1"/>
    <col min="2" max="5" width="21.7109375" customWidth="1"/>
    <col min="6" max="6" width="2" bestFit="1" customWidth="1"/>
    <col min="7" max="7" width="4" bestFit="1" customWidth="1"/>
  </cols>
  <sheetData>
    <row r="1" spans="1:7" s="88" customFormat="1" ht="30.75">
      <c r="A1" s="138" t="s">
        <v>57</v>
      </c>
      <c r="B1" s="138"/>
      <c r="C1" s="138"/>
      <c r="D1" s="138"/>
      <c r="E1" s="138"/>
    </row>
    <row r="2" spans="1:7" s="1" customFormat="1" ht="27" thickBot="1">
      <c r="A2" s="139" t="s">
        <v>58</v>
      </c>
      <c r="B2" s="139"/>
      <c r="C2" s="139"/>
      <c r="D2" s="139"/>
      <c r="E2" s="139"/>
    </row>
    <row r="3" spans="1:7" s="13" customFormat="1" ht="16.5" thickBot="1">
      <c r="A3" s="140" t="s">
        <v>247</v>
      </c>
      <c r="B3" s="141"/>
      <c r="C3" s="141"/>
      <c r="D3" s="141"/>
      <c r="E3" s="142"/>
    </row>
    <row r="4" spans="1:7" s="35" customFormat="1" ht="15.75">
      <c r="A4" s="143" t="s">
        <v>248</v>
      </c>
      <c r="B4" s="143"/>
      <c r="C4" s="143"/>
      <c r="D4" s="143"/>
      <c r="E4" s="143"/>
    </row>
    <row r="5" spans="1:7" s="35" customFormat="1" ht="16.5" thickBot="1">
      <c r="A5" s="144" t="s">
        <v>227</v>
      </c>
      <c r="B5" s="144"/>
      <c r="C5" s="144"/>
      <c r="D5" s="144"/>
      <c r="E5" s="144"/>
    </row>
    <row r="6" spans="1:7" ht="13.5" thickBot="1">
      <c r="A6" s="133" t="s">
        <v>249</v>
      </c>
      <c r="B6" s="145"/>
      <c r="C6" s="145"/>
      <c r="D6" s="145"/>
      <c r="E6" s="146"/>
      <c r="F6" s="89"/>
      <c r="G6" s="90"/>
    </row>
    <row r="7" spans="1:7" ht="12.75">
      <c r="A7" s="91">
        <v>0.32638888888888901</v>
      </c>
      <c r="B7" s="92" t="s">
        <v>127</v>
      </c>
      <c r="C7" s="93" t="s">
        <v>116</v>
      </c>
      <c r="D7" s="93" t="s">
        <v>122</v>
      </c>
      <c r="E7" s="94" t="s">
        <v>120</v>
      </c>
      <c r="F7" s="89">
        <f t="shared" ref="F7:F51" si="0">COUNTA(B7,C7,D7,E7)</f>
        <v>4</v>
      </c>
      <c r="G7" s="90"/>
    </row>
    <row r="8" spans="1:7" ht="12.75">
      <c r="A8" s="91">
        <v>0.33333333333333298</v>
      </c>
      <c r="B8" s="104" t="s">
        <v>82</v>
      </c>
      <c r="C8" s="93" t="s">
        <v>250</v>
      </c>
      <c r="D8" s="105" t="s">
        <v>251</v>
      </c>
      <c r="E8" s="94" t="s">
        <v>252</v>
      </c>
      <c r="F8" s="89">
        <v>2</v>
      </c>
      <c r="G8" s="90"/>
    </row>
    <row r="9" spans="1:7" ht="12.75">
      <c r="A9" s="91">
        <v>0.34027777777777801</v>
      </c>
      <c r="B9" s="92"/>
      <c r="C9" s="93"/>
      <c r="D9" s="93"/>
      <c r="E9" s="94"/>
      <c r="F9" s="89">
        <f t="shared" si="0"/>
        <v>0</v>
      </c>
      <c r="G9" s="90"/>
    </row>
    <row r="10" spans="1:7" ht="12.75">
      <c r="A10" s="91">
        <v>0.34722222222222199</v>
      </c>
      <c r="B10" s="92" t="s">
        <v>253</v>
      </c>
      <c r="C10" s="93" t="s">
        <v>146</v>
      </c>
      <c r="D10" s="93" t="s">
        <v>254</v>
      </c>
      <c r="E10" s="94" t="s">
        <v>255</v>
      </c>
      <c r="F10" s="89">
        <f t="shared" si="0"/>
        <v>4</v>
      </c>
      <c r="G10" s="90"/>
    </row>
    <row r="11" spans="1:7" ht="12.75">
      <c r="A11" s="91">
        <v>0.35416666666666702</v>
      </c>
      <c r="B11" s="92" t="s">
        <v>143</v>
      </c>
      <c r="C11" s="93" t="s">
        <v>180</v>
      </c>
      <c r="D11" s="93" t="s">
        <v>59</v>
      </c>
      <c r="E11" s="94" t="s">
        <v>129</v>
      </c>
      <c r="F11" s="89">
        <f t="shared" si="0"/>
        <v>4</v>
      </c>
      <c r="G11" s="90"/>
    </row>
    <row r="12" spans="1:7" ht="12.75">
      <c r="A12" s="91">
        <v>0.36111111111111099</v>
      </c>
      <c r="B12" s="92" t="s">
        <v>124</v>
      </c>
      <c r="C12" s="93" t="s">
        <v>99</v>
      </c>
      <c r="D12" s="93" t="s">
        <v>187</v>
      </c>
      <c r="E12" s="94" t="s">
        <v>107</v>
      </c>
      <c r="F12" s="89">
        <f t="shared" si="0"/>
        <v>4</v>
      </c>
      <c r="G12" s="90"/>
    </row>
    <row r="13" spans="1:7" ht="12.75">
      <c r="A13" s="91">
        <v>0.36805555555555602</v>
      </c>
      <c r="B13" s="92" t="s">
        <v>225</v>
      </c>
      <c r="C13" s="93" t="s">
        <v>117</v>
      </c>
      <c r="D13" s="93" t="s">
        <v>101</v>
      </c>
      <c r="E13" s="94" t="s">
        <v>169</v>
      </c>
      <c r="F13" s="89">
        <f t="shared" si="0"/>
        <v>4</v>
      </c>
      <c r="G13" s="90"/>
    </row>
    <row r="14" spans="1:7" ht="13.5" thickBot="1">
      <c r="A14" s="91">
        <v>0.375</v>
      </c>
      <c r="B14" s="92" t="s">
        <v>135</v>
      </c>
      <c r="C14" s="93" t="s">
        <v>139</v>
      </c>
      <c r="D14" s="93" t="s">
        <v>196</v>
      </c>
      <c r="E14" s="94" t="s">
        <v>151</v>
      </c>
      <c r="F14" s="89">
        <f t="shared" si="0"/>
        <v>4</v>
      </c>
      <c r="G14" s="90"/>
    </row>
    <row r="15" spans="1:7" ht="13.5" thickBot="1">
      <c r="A15" s="133" t="s">
        <v>256</v>
      </c>
      <c r="B15" s="134"/>
      <c r="C15" s="134"/>
      <c r="D15" s="134"/>
      <c r="E15" s="135"/>
      <c r="F15" s="95">
        <f t="shared" si="0"/>
        <v>0</v>
      </c>
      <c r="G15" s="90"/>
    </row>
    <row r="16" spans="1:7" ht="12.75">
      <c r="A16" s="91">
        <v>0.32638888888888901</v>
      </c>
      <c r="B16" s="96"/>
      <c r="C16" s="97"/>
      <c r="D16" s="97"/>
      <c r="E16" s="98"/>
      <c r="F16" s="89">
        <f t="shared" si="0"/>
        <v>0</v>
      </c>
      <c r="G16" s="90"/>
    </row>
    <row r="17" spans="1:7" ht="12.75">
      <c r="A17" s="91">
        <v>0.33333333333333298</v>
      </c>
      <c r="B17" s="92" t="s">
        <v>224</v>
      </c>
      <c r="C17" s="93" t="s">
        <v>103</v>
      </c>
      <c r="D17" s="93" t="s">
        <v>191</v>
      </c>
      <c r="E17" s="94"/>
      <c r="F17" s="89">
        <f t="shared" si="0"/>
        <v>3</v>
      </c>
      <c r="G17" s="90"/>
    </row>
    <row r="18" spans="1:7" ht="12.75">
      <c r="A18" s="91">
        <v>0.34027777777777801</v>
      </c>
      <c r="B18" s="92" t="s">
        <v>257</v>
      </c>
      <c r="C18" s="93" t="s">
        <v>192</v>
      </c>
      <c r="D18" s="93" t="s">
        <v>97</v>
      </c>
      <c r="E18" s="94" t="s">
        <v>111</v>
      </c>
      <c r="F18" s="89">
        <f t="shared" si="0"/>
        <v>4</v>
      </c>
      <c r="G18" s="90"/>
    </row>
    <row r="19" spans="1:7" ht="12.75">
      <c r="A19" s="91">
        <v>0.34722222222222199</v>
      </c>
      <c r="B19" s="92"/>
      <c r="C19" s="93"/>
      <c r="D19" s="93"/>
      <c r="E19" s="94"/>
      <c r="F19" s="89">
        <f t="shared" si="0"/>
        <v>0</v>
      </c>
      <c r="G19" s="90"/>
    </row>
    <row r="20" spans="1:7" ht="12.75">
      <c r="A20" s="91">
        <v>0.35416666666666702</v>
      </c>
      <c r="B20" s="92" t="s">
        <v>77</v>
      </c>
      <c r="C20" s="93" t="s">
        <v>164</v>
      </c>
      <c r="D20" s="93" t="s">
        <v>258</v>
      </c>
      <c r="E20" s="94" t="s">
        <v>202</v>
      </c>
      <c r="F20" s="89">
        <f t="shared" si="0"/>
        <v>4</v>
      </c>
      <c r="G20" s="90"/>
    </row>
    <row r="21" spans="1:7" ht="12.75">
      <c r="A21" s="91">
        <v>0.36111111111111099</v>
      </c>
      <c r="B21" s="92" t="s">
        <v>75</v>
      </c>
      <c r="C21" s="93" t="s">
        <v>114</v>
      </c>
      <c r="D21" s="93" t="s">
        <v>68</v>
      </c>
      <c r="E21" s="94" t="s">
        <v>65</v>
      </c>
      <c r="F21" s="89">
        <f t="shared" si="0"/>
        <v>4</v>
      </c>
      <c r="G21" s="90"/>
    </row>
    <row r="22" spans="1:7" ht="12.75">
      <c r="A22" s="91">
        <v>0.36805555555555602</v>
      </c>
      <c r="B22" s="92" t="s">
        <v>81</v>
      </c>
      <c r="C22" s="93" t="s">
        <v>76</v>
      </c>
      <c r="D22" s="93" t="s">
        <v>93</v>
      </c>
      <c r="E22" s="94" t="s">
        <v>69</v>
      </c>
      <c r="F22" s="89">
        <f t="shared" si="0"/>
        <v>4</v>
      </c>
      <c r="G22" s="90"/>
    </row>
    <row r="23" spans="1:7" ht="13.5" thickBot="1">
      <c r="A23" s="91">
        <v>0.375</v>
      </c>
      <c r="B23" s="99" t="s">
        <v>84</v>
      </c>
      <c r="C23" s="100" t="s">
        <v>89</v>
      </c>
      <c r="D23" s="100" t="s">
        <v>90</v>
      </c>
      <c r="E23" s="101" t="s">
        <v>168</v>
      </c>
      <c r="F23" s="89">
        <f t="shared" si="0"/>
        <v>4</v>
      </c>
      <c r="G23" s="90"/>
    </row>
    <row r="24" spans="1:7" ht="13.5" thickBot="1">
      <c r="A24" s="133" t="s">
        <v>249</v>
      </c>
      <c r="B24" s="136"/>
      <c r="C24" s="136"/>
      <c r="D24" s="136"/>
      <c r="E24" s="137"/>
      <c r="F24" s="95">
        <f t="shared" si="0"/>
        <v>0</v>
      </c>
      <c r="G24" s="90"/>
    </row>
    <row r="25" spans="1:7" ht="12.75">
      <c r="A25" s="91">
        <v>0.4861111111111111</v>
      </c>
      <c r="B25" s="96" t="s">
        <v>162</v>
      </c>
      <c r="C25" s="97" t="s">
        <v>144</v>
      </c>
      <c r="D25" s="97" t="s">
        <v>157</v>
      </c>
      <c r="E25" s="98" t="s">
        <v>161</v>
      </c>
      <c r="F25" s="89">
        <f t="shared" si="0"/>
        <v>4</v>
      </c>
      <c r="G25" s="90"/>
    </row>
    <row r="26" spans="1:7" ht="12.75">
      <c r="A26" s="91">
        <v>0.49305555555555558</v>
      </c>
      <c r="B26" s="92" t="s">
        <v>188</v>
      </c>
      <c r="C26" s="93" t="s">
        <v>194</v>
      </c>
      <c r="D26" s="93" t="s">
        <v>186</v>
      </c>
      <c r="E26" s="94" t="s">
        <v>179</v>
      </c>
      <c r="F26" s="89">
        <f t="shared" si="0"/>
        <v>4</v>
      </c>
      <c r="G26" s="90"/>
    </row>
    <row r="27" spans="1:7" ht="12.75">
      <c r="A27" s="91">
        <v>0.5</v>
      </c>
      <c r="B27" s="92" t="s">
        <v>259</v>
      </c>
      <c r="C27" s="93" t="s">
        <v>141</v>
      </c>
      <c r="D27" s="93" t="s">
        <v>211</v>
      </c>
      <c r="E27" s="94" t="s">
        <v>209</v>
      </c>
      <c r="F27" s="89">
        <f t="shared" si="0"/>
        <v>4</v>
      </c>
      <c r="G27" s="90"/>
    </row>
    <row r="28" spans="1:7" ht="12.75">
      <c r="A28" s="91">
        <v>0.50694444444444497</v>
      </c>
      <c r="B28" s="92" t="s">
        <v>189</v>
      </c>
      <c r="C28" s="93" t="s">
        <v>171</v>
      </c>
      <c r="D28" s="93" t="s">
        <v>109</v>
      </c>
      <c r="E28" s="94" t="s">
        <v>118</v>
      </c>
      <c r="F28" s="89">
        <f t="shared" si="0"/>
        <v>4</v>
      </c>
      <c r="G28" s="90"/>
    </row>
    <row r="29" spans="1:7" ht="12.75">
      <c r="A29" s="91">
        <v>0.51388888888888895</v>
      </c>
      <c r="B29" s="92" t="s">
        <v>215</v>
      </c>
      <c r="C29" s="93" t="s">
        <v>222</v>
      </c>
      <c r="D29" s="93" t="s">
        <v>260</v>
      </c>
      <c r="E29" s="94" t="s">
        <v>223</v>
      </c>
      <c r="F29" s="89">
        <f t="shared" si="0"/>
        <v>4</v>
      </c>
      <c r="G29" s="90"/>
    </row>
    <row r="30" spans="1:7" ht="12.75">
      <c r="A30" s="91">
        <v>0.52083333333333304</v>
      </c>
      <c r="B30" s="92" t="s">
        <v>119</v>
      </c>
      <c r="C30" s="93" t="s">
        <v>102</v>
      </c>
      <c r="D30" s="93" t="s">
        <v>61</v>
      </c>
      <c r="E30" s="94" t="s">
        <v>150</v>
      </c>
      <c r="F30" s="89">
        <f t="shared" si="0"/>
        <v>4</v>
      </c>
      <c r="G30" s="90"/>
    </row>
    <row r="31" spans="1:7" ht="12.75">
      <c r="A31" s="91">
        <v>0.52777777777777801</v>
      </c>
      <c r="B31" s="92" t="s">
        <v>261</v>
      </c>
      <c r="C31" s="93" t="s">
        <v>154</v>
      </c>
      <c r="D31" s="93" t="s">
        <v>133</v>
      </c>
      <c r="E31" s="94" t="s">
        <v>163</v>
      </c>
      <c r="F31" s="89">
        <f t="shared" si="0"/>
        <v>4</v>
      </c>
      <c r="G31" s="90"/>
    </row>
    <row r="32" spans="1:7" ht="12.75">
      <c r="A32" s="91">
        <v>0.53472222222222199</v>
      </c>
      <c r="B32" s="92" t="s">
        <v>262</v>
      </c>
      <c r="C32" s="93" t="s">
        <v>72</v>
      </c>
      <c r="D32" s="93" t="s">
        <v>94</v>
      </c>
      <c r="E32" s="94" t="s">
        <v>106</v>
      </c>
      <c r="F32" s="89">
        <f t="shared" si="0"/>
        <v>4</v>
      </c>
      <c r="G32" s="90"/>
    </row>
    <row r="33" spans="1:7" ht="12.75">
      <c r="A33" s="91">
        <v>0.54166666666666696</v>
      </c>
      <c r="B33" s="92" t="s">
        <v>131</v>
      </c>
      <c r="C33" s="93" t="s">
        <v>156</v>
      </c>
      <c r="D33" s="93" t="s">
        <v>130</v>
      </c>
      <c r="E33" s="94" t="s">
        <v>125</v>
      </c>
      <c r="F33" s="89">
        <f t="shared" si="0"/>
        <v>4</v>
      </c>
      <c r="G33" s="90"/>
    </row>
    <row r="34" spans="1:7" ht="12.75">
      <c r="A34" s="91">
        <v>0.54861111111111105</v>
      </c>
      <c r="B34" s="104" t="s">
        <v>221</v>
      </c>
      <c r="C34" s="93" t="s">
        <v>220</v>
      </c>
      <c r="D34" s="93" t="s">
        <v>205</v>
      </c>
      <c r="E34" s="106" t="s">
        <v>197</v>
      </c>
      <c r="F34" s="89">
        <v>3</v>
      </c>
      <c r="G34" s="90"/>
    </row>
    <row r="35" spans="1:7" ht="12.75">
      <c r="A35" s="91">
        <v>0.55555555555555503</v>
      </c>
      <c r="B35" s="92" t="s">
        <v>83</v>
      </c>
      <c r="C35" s="93" t="s">
        <v>70</v>
      </c>
      <c r="D35" s="93" t="s">
        <v>74</v>
      </c>
      <c r="E35" s="94" t="s">
        <v>73</v>
      </c>
      <c r="F35" s="89">
        <f t="shared" si="0"/>
        <v>4</v>
      </c>
      <c r="G35" s="90"/>
    </row>
    <row r="36" spans="1:7" ht="13.5" thickBot="1">
      <c r="A36" s="91">
        <v>0.562499999999999</v>
      </c>
      <c r="B36" s="99" t="s">
        <v>203</v>
      </c>
      <c r="C36" s="100" t="s">
        <v>177</v>
      </c>
      <c r="D36" s="100" t="s">
        <v>159</v>
      </c>
      <c r="E36" s="101" t="s">
        <v>263</v>
      </c>
      <c r="F36" s="89">
        <f t="shared" si="0"/>
        <v>4</v>
      </c>
      <c r="G36" s="90"/>
    </row>
    <row r="37" spans="1:7" ht="13.5" thickBot="1">
      <c r="A37" s="133" t="s">
        <v>256</v>
      </c>
      <c r="B37" s="136"/>
      <c r="C37" s="136"/>
      <c r="D37" s="136"/>
      <c r="E37" s="137"/>
      <c r="F37" s="95">
        <f t="shared" si="0"/>
        <v>0</v>
      </c>
      <c r="G37" s="90"/>
    </row>
    <row r="38" spans="1:7" ht="12.75">
      <c r="A38" s="91">
        <v>0.47916666666666669</v>
      </c>
      <c r="B38" s="96" t="s">
        <v>200</v>
      </c>
      <c r="C38" s="97" t="s">
        <v>264</v>
      </c>
      <c r="D38" s="97" t="s">
        <v>87</v>
      </c>
      <c r="E38" s="98" t="s">
        <v>145</v>
      </c>
      <c r="F38" s="89">
        <f t="shared" si="0"/>
        <v>4</v>
      </c>
      <c r="G38" s="90"/>
    </row>
    <row r="39" spans="1:7" ht="12.75">
      <c r="A39" s="91">
        <v>0.4861111111111111</v>
      </c>
      <c r="B39" s="92" t="s">
        <v>112</v>
      </c>
      <c r="C39" s="105" t="s">
        <v>137</v>
      </c>
      <c r="D39" s="93" t="s">
        <v>210</v>
      </c>
      <c r="E39" s="94" t="s">
        <v>155</v>
      </c>
      <c r="F39" s="89">
        <v>3</v>
      </c>
      <c r="G39" s="90"/>
    </row>
    <row r="40" spans="1:7" ht="12.75">
      <c r="A40" s="91">
        <v>0.49305555555555558</v>
      </c>
      <c r="B40" s="92" t="s">
        <v>178</v>
      </c>
      <c r="C40" s="93" t="s">
        <v>265</v>
      </c>
      <c r="D40" s="93" t="s">
        <v>198</v>
      </c>
      <c r="E40" s="94" t="s">
        <v>173</v>
      </c>
      <c r="F40" s="89">
        <v>3</v>
      </c>
      <c r="G40" s="90"/>
    </row>
    <row r="41" spans="1:7" ht="12.75">
      <c r="A41" s="91">
        <v>0.5</v>
      </c>
      <c r="B41" s="92" t="s">
        <v>218</v>
      </c>
      <c r="C41" s="93" t="s">
        <v>204</v>
      </c>
      <c r="D41" s="93" t="s">
        <v>266</v>
      </c>
      <c r="E41" s="94" t="s">
        <v>184</v>
      </c>
      <c r="F41" s="89">
        <f t="shared" si="0"/>
        <v>4</v>
      </c>
      <c r="G41" s="90"/>
    </row>
    <row r="42" spans="1:7" ht="12.75">
      <c r="A42" s="91">
        <v>0.50694444444444497</v>
      </c>
      <c r="B42" s="92" t="s">
        <v>148</v>
      </c>
      <c r="C42" s="93" t="s">
        <v>193</v>
      </c>
      <c r="D42" s="93" t="s">
        <v>185</v>
      </c>
      <c r="E42" s="94" t="s">
        <v>182</v>
      </c>
      <c r="F42" s="89">
        <f t="shared" si="0"/>
        <v>4</v>
      </c>
      <c r="G42" s="90"/>
    </row>
    <row r="43" spans="1:7" ht="12.75">
      <c r="A43" s="91">
        <v>0.51388888888888895</v>
      </c>
      <c r="B43" s="92" t="s">
        <v>195</v>
      </c>
      <c r="C43" s="105" t="s">
        <v>142</v>
      </c>
      <c r="D43" s="93" t="s">
        <v>140</v>
      </c>
      <c r="E43" s="94" t="s">
        <v>176</v>
      </c>
      <c r="F43" s="89">
        <v>3</v>
      </c>
      <c r="G43" s="90"/>
    </row>
    <row r="44" spans="1:7" ht="12.75">
      <c r="A44" s="91">
        <v>0.52083333333333304</v>
      </c>
      <c r="B44" s="92" t="s">
        <v>147</v>
      </c>
      <c r="C44" s="93" t="s">
        <v>108</v>
      </c>
      <c r="D44" s="93" t="s">
        <v>128</v>
      </c>
      <c r="E44" s="94" t="s">
        <v>199</v>
      </c>
      <c r="F44" s="89">
        <f t="shared" si="0"/>
        <v>4</v>
      </c>
      <c r="G44" s="90"/>
    </row>
    <row r="45" spans="1:7" ht="12.75">
      <c r="A45" s="91">
        <v>0.52777777777777801</v>
      </c>
      <c r="B45" s="92" t="s">
        <v>175</v>
      </c>
      <c r="C45" s="93" t="s">
        <v>201</v>
      </c>
      <c r="D45" s="93" t="s">
        <v>96</v>
      </c>
      <c r="E45" s="94" t="s">
        <v>149</v>
      </c>
      <c r="F45" s="89">
        <f t="shared" si="0"/>
        <v>4</v>
      </c>
      <c r="G45" s="90"/>
    </row>
    <row r="46" spans="1:7" ht="12.75">
      <c r="A46" s="91">
        <v>0.53472222222222199</v>
      </c>
      <c r="B46" s="92" t="s">
        <v>217</v>
      </c>
      <c r="C46" s="93" t="s">
        <v>216</v>
      </c>
      <c r="D46" s="93" t="s">
        <v>219</v>
      </c>
      <c r="E46" s="94" t="s">
        <v>214</v>
      </c>
      <c r="F46" s="89">
        <f t="shared" si="0"/>
        <v>4</v>
      </c>
      <c r="G46" s="90"/>
    </row>
    <row r="47" spans="1:7" ht="12.75">
      <c r="A47" s="91">
        <v>0.54166666666666696</v>
      </c>
      <c r="B47" s="92" t="s">
        <v>226</v>
      </c>
      <c r="C47" s="93" t="s">
        <v>86</v>
      </c>
      <c r="D47" s="93" t="s">
        <v>126</v>
      </c>
      <c r="E47" s="94" t="s">
        <v>85</v>
      </c>
      <c r="F47" s="89">
        <f t="shared" si="0"/>
        <v>4</v>
      </c>
      <c r="G47" s="90"/>
    </row>
    <row r="48" spans="1:7" ht="12.75">
      <c r="A48" s="91">
        <v>0.54861111111111105</v>
      </c>
      <c r="B48" s="92" t="s">
        <v>158</v>
      </c>
      <c r="C48" s="93" t="s">
        <v>121</v>
      </c>
      <c r="D48" s="93" t="s">
        <v>136</v>
      </c>
      <c r="E48" s="94" t="s">
        <v>113</v>
      </c>
      <c r="F48" s="89">
        <f t="shared" si="0"/>
        <v>4</v>
      </c>
      <c r="G48" s="90"/>
    </row>
    <row r="49" spans="1:7" ht="12.75">
      <c r="A49" s="91">
        <v>0.55555555555555602</v>
      </c>
      <c r="B49" s="92" t="s">
        <v>160</v>
      </c>
      <c r="C49" s="93" t="s">
        <v>165</v>
      </c>
      <c r="D49" s="93" t="s">
        <v>123</v>
      </c>
      <c r="E49" s="94" t="s">
        <v>267</v>
      </c>
      <c r="F49" s="89">
        <f t="shared" si="0"/>
        <v>4</v>
      </c>
      <c r="G49" s="90"/>
    </row>
    <row r="50" spans="1:7" ht="13.5" thickBot="1">
      <c r="A50" s="91">
        <v>0.5625</v>
      </c>
      <c r="B50" s="92" t="s">
        <v>98</v>
      </c>
      <c r="C50" s="93" t="s">
        <v>66</v>
      </c>
      <c r="D50" s="93" t="s">
        <v>91</v>
      </c>
      <c r="E50" s="94" t="s">
        <v>115</v>
      </c>
      <c r="F50" s="89">
        <f t="shared" si="0"/>
        <v>4</v>
      </c>
      <c r="G50" s="90"/>
    </row>
    <row r="51" spans="1:7" ht="15.75" thickBot="1">
      <c r="A51" s="102">
        <v>0.56944444444444497</v>
      </c>
      <c r="B51" s="99" t="s">
        <v>100</v>
      </c>
      <c r="C51" s="100" t="s">
        <v>166</v>
      </c>
      <c r="D51" s="100" t="s">
        <v>153</v>
      </c>
      <c r="E51" s="101" t="s">
        <v>104</v>
      </c>
      <c r="F51" s="89">
        <f t="shared" si="0"/>
        <v>4</v>
      </c>
      <c r="G51" s="103">
        <f>SUM(F7:F51)</f>
        <v>149</v>
      </c>
    </row>
  </sheetData>
  <mergeCells count="9">
    <mergeCell ref="A15:E15"/>
    <mergeCell ref="A24:E24"/>
    <mergeCell ref="A37:E37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"/>
  <sheetViews>
    <sheetView workbookViewId="0">
      <selection activeCell="K2" sqref="K2"/>
    </sheetView>
  </sheetViews>
  <sheetFormatPr baseColWidth="10" defaultRowHeight="18.75"/>
  <cols>
    <col min="1" max="1" width="23.7109375" style="1" bestFit="1" customWidth="1"/>
    <col min="2" max="2" width="7" style="1" bestFit="1" customWidth="1"/>
    <col min="3" max="11" width="2.85546875" style="1" bestFit="1" customWidth="1"/>
    <col min="12" max="12" width="10.42578125" style="1" bestFit="1" customWidth="1"/>
    <col min="13" max="15" width="16.42578125" style="1" bestFit="1" customWidth="1"/>
    <col min="16" max="16384" width="11.42578125" style="1"/>
  </cols>
  <sheetData>
    <row r="1" spans="1:15" s="73" customFormat="1" ht="19.5">
      <c r="A1" s="87" t="s">
        <v>0</v>
      </c>
      <c r="B1" s="87" t="s">
        <v>239</v>
      </c>
      <c r="C1" s="87">
        <v>1</v>
      </c>
      <c r="D1" s="87">
        <v>2</v>
      </c>
      <c r="E1" s="87">
        <v>3</v>
      </c>
      <c r="F1" s="87">
        <v>4</v>
      </c>
      <c r="G1" s="87">
        <v>5</v>
      </c>
      <c r="H1" s="87">
        <v>6</v>
      </c>
      <c r="I1" s="87">
        <v>7</v>
      </c>
      <c r="J1" s="87">
        <v>8</v>
      </c>
      <c r="K1" s="87">
        <v>9</v>
      </c>
      <c r="L1" s="87" t="s">
        <v>240</v>
      </c>
      <c r="M1" s="87" t="s">
        <v>241</v>
      </c>
      <c r="N1" s="87" t="s">
        <v>242</v>
      </c>
      <c r="O1" s="87" t="s">
        <v>243</v>
      </c>
    </row>
    <row r="2" spans="1:15">
      <c r="A2" s="86" t="s">
        <v>238</v>
      </c>
      <c r="B2" s="24">
        <v>4</v>
      </c>
      <c r="C2" s="24">
        <v>5</v>
      </c>
      <c r="D2" s="24">
        <v>5</v>
      </c>
      <c r="E2" s="24">
        <v>3</v>
      </c>
      <c r="F2" s="24">
        <v>4</v>
      </c>
      <c r="G2" s="24">
        <v>4</v>
      </c>
      <c r="H2" s="24">
        <v>3</v>
      </c>
      <c r="I2" s="24">
        <v>5</v>
      </c>
      <c r="J2" s="24">
        <v>6</v>
      </c>
      <c r="K2" s="24">
        <v>4</v>
      </c>
      <c r="L2" s="24">
        <f>SUM(C2:K2)</f>
        <v>39</v>
      </c>
      <c r="M2" s="24">
        <f>(L2-B2*0.5)</f>
        <v>37</v>
      </c>
      <c r="N2" s="24">
        <f>(F2+G2+H2+I2+J2+K2)-(B2*0.33)</f>
        <v>24.68</v>
      </c>
      <c r="O2" s="24">
        <f>(I2+J2+K2)-(B2*0.016)</f>
        <v>14.936</v>
      </c>
    </row>
    <row r="3" spans="1:15">
      <c r="A3" s="86" t="s">
        <v>140</v>
      </c>
      <c r="B3" s="24">
        <v>28</v>
      </c>
      <c r="C3" s="24">
        <v>8</v>
      </c>
      <c r="D3" s="24">
        <v>7</v>
      </c>
      <c r="E3" s="24">
        <v>5</v>
      </c>
      <c r="F3" s="24">
        <v>6</v>
      </c>
      <c r="G3" s="24">
        <v>5</v>
      </c>
      <c r="H3" s="24">
        <v>3</v>
      </c>
      <c r="I3" s="24">
        <v>4</v>
      </c>
      <c r="J3" s="24">
        <v>7</v>
      </c>
      <c r="K3" s="24">
        <v>6</v>
      </c>
      <c r="L3" s="24">
        <f>SUM(C3:K3)</f>
        <v>51</v>
      </c>
      <c r="M3" s="24">
        <f>(L3-B3*0.5)</f>
        <v>37</v>
      </c>
      <c r="N3" s="24">
        <f>(F3+G3+H3+I3+J3+K3)-(B3*0.33)</f>
        <v>21.759999999999998</v>
      </c>
      <c r="O3" s="24">
        <f>(I3+J3+K3)-(B3*0.016)</f>
        <v>16.552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MID AMATEUR</vt:lpstr>
      <vt:lpstr>PRE SENIOR</vt:lpstr>
      <vt:lpstr>SENIOR</vt:lpstr>
      <vt:lpstr>SUPER SENIOR</vt:lpstr>
      <vt:lpstr>DAM</vt:lpstr>
      <vt:lpstr>SIN VENTAJAGENERAL</vt:lpstr>
      <vt:lpstr>GANADORES</vt:lpstr>
      <vt:lpstr>HORARIO SABADO</vt:lpstr>
      <vt:lpstr>DESEMPATE NETOS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2022-04-03T23:44:24Z</cp:lastPrinted>
  <dcterms:created xsi:type="dcterms:W3CDTF">2000-04-30T13:23:02Z</dcterms:created>
  <dcterms:modified xsi:type="dcterms:W3CDTF">2022-04-04T12:49:03Z</dcterms:modified>
</cp:coreProperties>
</file>